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2\1-2кв-л\"/>
    </mc:Choice>
  </mc:AlternateContent>
  <xr:revisionPtr revIDLastSave="0" documentId="13_ncr:1_{CD353664-E2B7-49C7-ADD1-DE1219799691}" xr6:coauthVersionLast="44" xr6:coauthVersionMax="44" xr10:uidLastSave="{00000000-0000-0000-0000-000000000000}"/>
  <bookViews>
    <workbookView xWindow="-120" yWindow="-120" windowWidth="29040" windowHeight="15840" tabRatio="860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31" r:id="rId8"/>
    <sheet name="2-шакл" sheetId="28" r:id="rId9"/>
    <sheet name="2-шакл (резерв)" sheetId="29" r:id="rId10"/>
    <sheet name="2-шакл (халкаро таш.аъзолик)" sheetId="34" r:id="rId11"/>
    <sheet name="2-РЖ" sheetId="30" r:id="rId12"/>
    <sheet name="2-Валюта" sheetId="35" r:id="rId13"/>
    <sheet name="ДтКТ маълумот" sheetId="32" r:id="rId14"/>
    <sheet name="ГТК" sheetId="23" state="hidden" r:id="rId15"/>
  </sheets>
  <externalReferences>
    <externalReference r:id="rId16"/>
  </externalReferences>
  <definedNames>
    <definedName name="_xlnm._FilterDatabase" localSheetId="3" hidden="1">'4-илова '!$A$4:$Y$11</definedName>
    <definedName name="_xlnm._FilterDatabase" localSheetId="4" hidden="1">'5-илова'!$A$5:$S$137</definedName>
    <definedName name="_xlnm._FilterDatabase" localSheetId="5" hidden="1">'6-илова '!$A$5:$M$10</definedName>
    <definedName name="ChapterCode">'ДтКТ маълумот'!$C$6</definedName>
    <definedName name="CurrencyCourse">'2-Валюта'!$A$9</definedName>
    <definedName name="FinancingLevel" localSheetId="12">'2-Валюта'!$B$7</definedName>
    <definedName name="FinancingLevel" localSheetId="10">'2-шакл (халкаро таш.аъзолик)'!$E$9</definedName>
    <definedName name="FinancingLevel">'ДтКТ маълумот'!$C$8</definedName>
    <definedName name="FunctionalItem" localSheetId="10">'2-шакл (халкаро таш.аъзолик)'!$B$6</definedName>
    <definedName name="FunctionalItem">#REF!</definedName>
    <definedName name="HeaderOrganization" localSheetId="10">'2-шакл (халкаро таш.аъзолик)'!$E$8</definedName>
    <definedName name="HeaderOrganization">#REF!</definedName>
    <definedName name="Import2">'2-Валюта'!#REF!</definedName>
    <definedName name="ImportRow" localSheetId="10">'2-шакл (халкаро таш.аъзолик)'!#REF!</definedName>
    <definedName name="ImportRow">#REF!</definedName>
    <definedName name="ImportRowPage1">'ДтКТ маълумот'!#REF!</definedName>
    <definedName name="ImportRowPage1Total">'ДтКТ маълумот'!#REF!</definedName>
    <definedName name="ImportRowPage2">[1]КРЕДИТОРСКАЯ!#REF!</definedName>
    <definedName name="ImportRowPage2Total">[1]КРЕДИТОРСКАЯ!#REF!</definedName>
    <definedName name="ImportRowTotal" localSheetId="10">'2-шакл (халкаро таш.аъзолик)'!#REF!</definedName>
    <definedName name="ImportRowTotal">#REF!</definedName>
    <definedName name="OnDate" localSheetId="12">'2-Валюта'!$A$3</definedName>
    <definedName name="OnDate" localSheetId="10">'2-шакл (халкаро таш.аъзолик)'!$A$3</definedName>
    <definedName name="OnDate">'ДтКТ маълумот'!$C$3</definedName>
    <definedName name="Organization" localSheetId="12">'2-Валюта'!$B$5</definedName>
    <definedName name="Organization" localSheetId="10">'2-шакл (халкаро таш.аъзолик)'!$E$5</definedName>
    <definedName name="Organization">'ДтКТ маълумот'!$C$5</definedName>
    <definedName name="Period" localSheetId="12">'2-Валюта'!$B$6</definedName>
    <definedName name="Period" localSheetId="10">'2-шакл (халкаро таш.аъзолик)'!$E$7</definedName>
    <definedName name="Period">'ДтКТ маълумот'!$C$7</definedName>
    <definedName name="R_157">'2-Валюта'!$F$11</definedName>
    <definedName name="R_159">'2-Валюта'!$F$14</definedName>
    <definedName name="R_160">'2-Валюта'!$F$15</definedName>
    <definedName name="R_161">'2-Валюта'!$F$16</definedName>
    <definedName name="R_162">'2-Валюта'!$F$17</definedName>
    <definedName name="R_163">'2-Валюта'!$F$18</definedName>
    <definedName name="R_164">'2-Валюта'!$F$19</definedName>
    <definedName name="R_165">'2-Валюта'!$F$20</definedName>
    <definedName name="R_166">'2-Валюта'!$F$21</definedName>
    <definedName name="R_167">'2-Валюта'!$F$22</definedName>
    <definedName name="R_168">'2-Валюта'!$F$23</definedName>
    <definedName name="R_169">'2-Валюта'!$F$24</definedName>
    <definedName name="SettlementCode" localSheetId="10">'2-шакл (халкаро таш.аъзолик)'!$E$11</definedName>
    <definedName name="SettlementCode">#REF!</definedName>
    <definedName name="Type">'2-Валюта'!$B$8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8">'2-шакл'!$A$1:$I$80</definedName>
    <definedName name="_xlnm.Print_Area" localSheetId="4">'5-илова'!$A$1:$L$137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35" l="1"/>
  <c r="F21" i="30"/>
  <c r="F13" i="30"/>
  <c r="F12" i="30" s="1"/>
  <c r="F24" i="30" s="1"/>
  <c r="F13" i="9"/>
  <c r="C14" i="9"/>
  <c r="C12" i="9" l="1"/>
  <c r="K135" i="7"/>
  <c r="K134" i="7"/>
  <c r="K133" i="7"/>
  <c r="K132" i="7"/>
  <c r="K131" i="7"/>
  <c r="K130" i="7"/>
  <c r="K129" i="7"/>
  <c r="K128" i="7"/>
  <c r="K108" i="7" l="1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07" i="7"/>
  <c r="D30" i="1" l="1"/>
  <c r="D29" i="1"/>
  <c r="D28" i="1"/>
  <c r="D27" i="1"/>
  <c r="D26" i="1"/>
  <c r="D22" i="1"/>
  <c r="D21" i="1"/>
  <c r="D20" i="1"/>
  <c r="D16" i="1"/>
  <c r="D15" i="1"/>
  <c r="D14" i="1"/>
  <c r="D8" i="1"/>
  <c r="D9" i="1"/>
  <c r="N136" i="7"/>
  <c r="D14" i="9"/>
  <c r="E14" i="9"/>
  <c r="F14" i="9"/>
  <c r="G14" i="9"/>
  <c r="C13" i="9"/>
  <c r="O8" i="7"/>
  <c r="E30" i="1" l="1"/>
  <c r="E29" i="1"/>
  <c r="E26" i="1"/>
  <c r="E22" i="1"/>
  <c r="E10" i="1"/>
  <c r="E16" i="1"/>
  <c r="D10" i="1"/>
  <c r="E28" i="1"/>
  <c r="E27" i="1"/>
  <c r="Q106" i="7" l="1"/>
  <c r="Q105" i="7"/>
  <c r="Q104" i="7"/>
  <c r="Q103" i="7"/>
  <c r="Q102" i="7"/>
  <c r="Q101" i="7"/>
  <c r="Q100" i="7"/>
  <c r="Q99" i="7"/>
  <c r="Q98" i="7"/>
  <c r="Q97" i="7"/>
  <c r="Q96" i="7"/>
  <c r="D24" i="1" s="1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D23" i="1" s="1"/>
  <c r="Q80" i="7"/>
  <c r="Q79" i="7"/>
  <c r="Q78" i="7"/>
  <c r="Q77" i="7"/>
  <c r="Q76" i="7"/>
  <c r="Q75" i="7"/>
  <c r="Q74" i="7"/>
  <c r="Q73" i="7"/>
  <c r="Q72" i="7"/>
  <c r="D18" i="1" s="1"/>
  <c r="Q71" i="7"/>
  <c r="Q70" i="7"/>
  <c r="Q69" i="7"/>
  <c r="Q68" i="7"/>
  <c r="Q67" i="7"/>
  <c r="Q66" i="7"/>
  <c r="Q65" i="7"/>
  <c r="Q64" i="7"/>
  <c r="D12" i="1" s="1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D17" i="1" s="1"/>
  <c r="Q13" i="7"/>
  <c r="Q12" i="7"/>
  <c r="Q11" i="7"/>
  <c r="Q10" i="7"/>
  <c r="Q9" i="7"/>
  <c r="Q8" i="7"/>
  <c r="D11" i="1" l="1"/>
  <c r="Q136" i="7"/>
  <c r="S106" i="7"/>
  <c r="R106" i="7"/>
  <c r="R105" i="7"/>
  <c r="R104" i="7"/>
  <c r="R103" i="7"/>
  <c r="R102" i="7"/>
  <c r="R101" i="7"/>
  <c r="R100" i="7"/>
  <c r="R99" i="7"/>
  <c r="S98" i="7"/>
  <c r="R98" i="7"/>
  <c r="S97" i="7"/>
  <c r="R97" i="7"/>
  <c r="S96" i="7"/>
  <c r="R96" i="7"/>
  <c r="R95" i="7"/>
  <c r="R94" i="7"/>
  <c r="S93" i="7"/>
  <c r="R93" i="7"/>
  <c r="S92" i="7"/>
  <c r="R92" i="7"/>
  <c r="R91" i="7"/>
  <c r="S90" i="7"/>
  <c r="R90" i="7"/>
  <c r="S89" i="7"/>
  <c r="R89" i="7"/>
  <c r="R88" i="7"/>
  <c r="S87" i="7"/>
  <c r="R87" i="7"/>
  <c r="S86" i="7"/>
  <c r="R86" i="7"/>
  <c r="S85" i="7"/>
  <c r="R85" i="7"/>
  <c r="R84" i="7"/>
  <c r="S83" i="7"/>
  <c r="R83" i="7"/>
  <c r="S82" i="7"/>
  <c r="R82" i="7"/>
  <c r="S81" i="7"/>
  <c r="R81" i="7"/>
  <c r="R80" i="7"/>
  <c r="R79" i="7"/>
  <c r="R78" i="7"/>
  <c r="R77" i="7"/>
  <c r="R76" i="7"/>
  <c r="S75" i="7"/>
  <c r="R75" i="7"/>
  <c r="S74" i="7"/>
  <c r="R74" i="7"/>
  <c r="S73" i="7"/>
  <c r="R73" i="7"/>
  <c r="S72" i="7"/>
  <c r="R72" i="7"/>
  <c r="S71" i="7"/>
  <c r="R71" i="7"/>
  <c r="S70" i="7"/>
  <c r="R70" i="7"/>
  <c r="S69" i="7"/>
  <c r="R69" i="7"/>
  <c r="S68" i="7"/>
  <c r="R68" i="7"/>
  <c r="S67" i="7"/>
  <c r="R67" i="7"/>
  <c r="S66" i="7"/>
  <c r="R66" i="7"/>
  <c r="S65" i="7"/>
  <c r="R65" i="7"/>
  <c r="S64" i="7"/>
  <c r="R64" i="7"/>
  <c r="S63" i="7"/>
  <c r="R63" i="7"/>
  <c r="S62" i="7"/>
  <c r="R62" i="7"/>
  <c r="S61" i="7"/>
  <c r="R61" i="7"/>
  <c r="R60" i="7"/>
  <c r="S59" i="7"/>
  <c r="R59" i="7"/>
  <c r="R58" i="7"/>
  <c r="S57" i="7"/>
  <c r="R57" i="7"/>
  <c r="S56" i="7"/>
  <c r="R56" i="7"/>
  <c r="S55" i="7"/>
  <c r="R55" i="7"/>
  <c r="S54" i="7"/>
  <c r="R54" i="7"/>
  <c r="S53" i="7"/>
  <c r="R53" i="7"/>
  <c r="R52" i="7"/>
  <c r="R51" i="7"/>
  <c r="S50" i="7"/>
  <c r="R50" i="7"/>
  <c r="S49" i="7"/>
  <c r="R49" i="7"/>
  <c r="R48" i="7"/>
  <c r="S47" i="7"/>
  <c r="R47" i="7"/>
  <c r="S46" i="7"/>
  <c r="R46" i="7"/>
  <c r="S45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S27" i="7"/>
  <c r="R27" i="7"/>
  <c r="S26" i="7"/>
  <c r="R26" i="7"/>
  <c r="S25" i="7"/>
  <c r="R25" i="7"/>
  <c r="S24" i="7"/>
  <c r="R24" i="7"/>
  <c r="R23" i="7"/>
  <c r="R22" i="7"/>
  <c r="R21" i="7"/>
  <c r="R20" i="7"/>
  <c r="R19" i="7"/>
  <c r="R18" i="7"/>
  <c r="R17" i="7"/>
  <c r="R15" i="7"/>
  <c r="R14" i="7"/>
  <c r="R13" i="7"/>
  <c r="R12" i="7"/>
  <c r="R11" i="7"/>
  <c r="R10" i="7"/>
  <c r="R9" i="7"/>
  <c r="O106" i="7"/>
  <c r="P105" i="7"/>
  <c r="O105" i="7"/>
  <c r="P104" i="7"/>
  <c r="O104" i="7"/>
  <c r="P103" i="7"/>
  <c r="O103" i="7"/>
  <c r="P102" i="7"/>
  <c r="O102" i="7"/>
  <c r="P101" i="7"/>
  <c r="O101" i="7"/>
  <c r="P100" i="7"/>
  <c r="O100" i="7"/>
  <c r="P99" i="7"/>
  <c r="O99" i="7"/>
  <c r="O98" i="7"/>
  <c r="O97" i="7"/>
  <c r="O96" i="7"/>
  <c r="P95" i="7"/>
  <c r="O95" i="7"/>
  <c r="P94" i="7"/>
  <c r="O94" i="7"/>
  <c r="O93" i="7"/>
  <c r="O92" i="7"/>
  <c r="P91" i="7"/>
  <c r="O91" i="7"/>
  <c r="O90" i="7"/>
  <c r="O89" i="7"/>
  <c r="P88" i="7"/>
  <c r="O88" i="7"/>
  <c r="O87" i="7"/>
  <c r="O86" i="7"/>
  <c r="O85" i="7"/>
  <c r="P84" i="7"/>
  <c r="O84" i="7"/>
  <c r="O83" i="7"/>
  <c r="O82" i="7"/>
  <c r="O81" i="7"/>
  <c r="P80" i="7"/>
  <c r="O80" i="7"/>
  <c r="P79" i="7"/>
  <c r="O79" i="7"/>
  <c r="P78" i="7"/>
  <c r="O78" i="7"/>
  <c r="P77" i="7"/>
  <c r="O77" i="7"/>
  <c r="P76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P60" i="7"/>
  <c r="O60" i="7"/>
  <c r="O59" i="7"/>
  <c r="P58" i="7"/>
  <c r="O58" i="7"/>
  <c r="O57" i="7"/>
  <c r="O56" i="7"/>
  <c r="O55" i="7"/>
  <c r="O54" i="7"/>
  <c r="O53" i="7"/>
  <c r="P52" i="7"/>
  <c r="O52" i="7"/>
  <c r="P51" i="7"/>
  <c r="O51" i="7"/>
  <c r="O50" i="7"/>
  <c r="O49" i="7"/>
  <c r="P48" i="7"/>
  <c r="O48" i="7"/>
  <c r="O47" i="7"/>
  <c r="O46" i="7"/>
  <c r="O45" i="7"/>
  <c r="P44" i="7"/>
  <c r="O44" i="7"/>
  <c r="P43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P28" i="7"/>
  <c r="O28" i="7"/>
  <c r="O27" i="7"/>
  <c r="O26" i="7"/>
  <c r="O25" i="7"/>
  <c r="O24" i="7"/>
  <c r="P23" i="7"/>
  <c r="O23" i="7"/>
  <c r="P22" i="7"/>
  <c r="O22" i="7"/>
  <c r="P21" i="7"/>
  <c r="O21" i="7"/>
  <c r="P20" i="7"/>
  <c r="O20" i="7"/>
  <c r="P19" i="7"/>
  <c r="O19" i="7"/>
  <c r="P18" i="7"/>
  <c r="O18" i="7"/>
  <c r="P17" i="7"/>
  <c r="O17" i="7"/>
  <c r="P16" i="7"/>
  <c r="O16" i="7"/>
  <c r="P15" i="7"/>
  <c r="O15" i="7"/>
  <c r="P14" i="7"/>
  <c r="O14" i="7"/>
  <c r="P13" i="7"/>
  <c r="O13" i="7"/>
  <c r="P12" i="7"/>
  <c r="O12" i="7"/>
  <c r="P11" i="7"/>
  <c r="O11" i="7"/>
  <c r="P10" i="7"/>
  <c r="O10" i="7"/>
  <c r="P9" i="7"/>
  <c r="O9" i="7"/>
  <c r="P8" i="7"/>
  <c r="L64" i="7"/>
  <c r="P64" i="7" s="1"/>
  <c r="L106" i="7"/>
  <c r="P106" i="7" s="1"/>
  <c r="L105" i="7"/>
  <c r="S105" i="7" s="1"/>
  <c r="L104" i="7"/>
  <c r="S104" i="7" s="1"/>
  <c r="L103" i="7"/>
  <c r="S103" i="7" s="1"/>
  <c r="L102" i="7"/>
  <c r="S102" i="7" s="1"/>
  <c r="L101" i="7"/>
  <c r="S101" i="7" s="1"/>
  <c r="L100" i="7"/>
  <c r="S100" i="7" s="1"/>
  <c r="L99" i="7"/>
  <c r="S99" i="7" s="1"/>
  <c r="L98" i="7"/>
  <c r="P98" i="7" s="1"/>
  <c r="L97" i="7"/>
  <c r="P97" i="7" s="1"/>
  <c r="L96" i="7"/>
  <c r="P96" i="7" s="1"/>
  <c r="E21" i="1" s="1"/>
  <c r="L95" i="7"/>
  <c r="S95" i="7" s="1"/>
  <c r="L94" i="7"/>
  <c r="S94" i="7" s="1"/>
  <c r="L93" i="7"/>
  <c r="P93" i="7" s="1"/>
  <c r="L92" i="7"/>
  <c r="P92" i="7" s="1"/>
  <c r="L91" i="7"/>
  <c r="S91" i="7" s="1"/>
  <c r="L90" i="7"/>
  <c r="P90" i="7" s="1"/>
  <c r="L89" i="7"/>
  <c r="P89" i="7" s="1"/>
  <c r="L88" i="7"/>
  <c r="S88" i="7" s="1"/>
  <c r="L87" i="7"/>
  <c r="P87" i="7" s="1"/>
  <c r="L86" i="7"/>
  <c r="P86" i="7" s="1"/>
  <c r="L85" i="7"/>
  <c r="P85" i="7" s="1"/>
  <c r="L84" i="7"/>
  <c r="S84" i="7" s="1"/>
  <c r="L83" i="7"/>
  <c r="P83" i="7" s="1"/>
  <c r="L82" i="7"/>
  <c r="P82" i="7" s="1"/>
  <c r="L81" i="7"/>
  <c r="P81" i="7" s="1"/>
  <c r="E20" i="1" s="1"/>
  <c r="L80" i="7"/>
  <c r="S80" i="7" s="1"/>
  <c r="E12" i="1" l="1"/>
  <c r="E23" i="1"/>
  <c r="E24" i="1"/>
  <c r="O136" i="7"/>
  <c r="A13" i="1"/>
  <c r="L79" i="7" l="1"/>
  <c r="S79" i="7" s="1"/>
  <c r="L78" i="7"/>
  <c r="S78" i="7" s="1"/>
  <c r="L77" i="7"/>
  <c r="S77" i="7" s="1"/>
  <c r="K67" i="7"/>
  <c r="L67" i="7" s="1"/>
  <c r="P67" i="7" s="1"/>
  <c r="L76" i="7"/>
  <c r="S76" i="7" s="1"/>
  <c r="E18" i="1" s="1"/>
  <c r="L75" i="7"/>
  <c r="P75" i="7" s="1"/>
  <c r="L74" i="7"/>
  <c r="P74" i="7" s="1"/>
  <c r="L73" i="7"/>
  <c r="P73" i="7" s="1"/>
  <c r="L72" i="7"/>
  <c r="P72" i="7" s="1"/>
  <c r="E15" i="1" s="1"/>
  <c r="L71" i="7"/>
  <c r="P71" i="7" s="1"/>
  <c r="L70" i="7"/>
  <c r="P70" i="7" s="1"/>
  <c r="L69" i="7"/>
  <c r="P69" i="7" s="1"/>
  <c r="L68" i="7"/>
  <c r="P68" i="7" s="1"/>
  <c r="L66" i="7"/>
  <c r="P66" i="7" s="1"/>
  <c r="L65" i="7"/>
  <c r="P65" i="7" s="1"/>
  <c r="E9" i="1" s="1"/>
  <c r="L35" i="7"/>
  <c r="S35" i="7" s="1"/>
  <c r="L15" i="7"/>
  <c r="S15" i="7" s="1"/>
  <c r="L62" i="7"/>
  <c r="P62" i="7" s="1"/>
  <c r="L61" i="7"/>
  <c r="P61" i="7" s="1"/>
  <c r="L60" i="7"/>
  <c r="S60" i="7" s="1"/>
  <c r="L59" i="7"/>
  <c r="P59" i="7" s="1"/>
  <c r="L58" i="7"/>
  <c r="S58" i="7" s="1"/>
  <c r="L57" i="7"/>
  <c r="P57" i="7" s="1"/>
  <c r="L56" i="7"/>
  <c r="P56" i="7" s="1"/>
  <c r="L55" i="7"/>
  <c r="P55" i="7" s="1"/>
  <c r="L54" i="7"/>
  <c r="P54" i="7" s="1"/>
  <c r="L53" i="7"/>
  <c r="P53" i="7" s="1"/>
  <c r="L50" i="7"/>
  <c r="P50" i="7" s="1"/>
  <c r="L49" i="7"/>
  <c r="P49" i="7" s="1"/>
  <c r="L48" i="7"/>
  <c r="S48" i="7" s="1"/>
  <c r="L47" i="7"/>
  <c r="P47" i="7" s="1"/>
  <c r="L46" i="7"/>
  <c r="P46" i="7" s="1"/>
  <c r="L45" i="7"/>
  <c r="P45" i="7" s="1"/>
  <c r="E14" i="1" s="1"/>
  <c r="L52" i="7"/>
  <c r="S52" i="7" s="1"/>
  <c r="L63" i="7"/>
  <c r="P63" i="7" s="1"/>
  <c r="L51" i="7" l="1"/>
  <c r="S51" i="7" s="1"/>
  <c r="L44" i="7"/>
  <c r="S44" i="7" s="1"/>
  <c r="L43" i="7"/>
  <c r="S43" i="7" s="1"/>
  <c r="L42" i="7"/>
  <c r="S42" i="7" s="1"/>
  <c r="L41" i="7"/>
  <c r="S41" i="7" s="1"/>
  <c r="L40" i="7"/>
  <c r="S40" i="7" s="1"/>
  <c r="L39" i="7"/>
  <c r="S39" i="7" s="1"/>
  <c r="L38" i="7"/>
  <c r="S38" i="7" s="1"/>
  <c r="L37" i="7"/>
  <c r="S37" i="7" s="1"/>
  <c r="L36" i="7"/>
  <c r="S36" i="7" s="1"/>
  <c r="L34" i="7"/>
  <c r="S34" i="7" s="1"/>
  <c r="L33" i="7"/>
  <c r="S33" i="7" s="1"/>
  <c r="L32" i="7"/>
  <c r="S32" i="7" s="1"/>
  <c r="L31" i="7"/>
  <c r="S31" i="7" s="1"/>
  <c r="K17" i="7"/>
  <c r="L30" i="7" l="1"/>
  <c r="S30" i="7" s="1"/>
  <c r="L29" i="7"/>
  <c r="S29" i="7" s="1"/>
  <c r="L28" i="7"/>
  <c r="S28" i="7" s="1"/>
  <c r="L27" i="7"/>
  <c r="P27" i="7" s="1"/>
  <c r="L26" i="7"/>
  <c r="P26" i="7" s="1"/>
  <c r="L25" i="7"/>
  <c r="P25" i="7" s="1"/>
  <c r="L24" i="7"/>
  <c r="P24" i="7" s="1"/>
  <c r="E8" i="1" s="1"/>
  <c r="L23" i="7"/>
  <c r="S23" i="7" s="1"/>
  <c r="J16" i="7"/>
  <c r="L14" i="7"/>
  <c r="S14" i="7" s="1"/>
  <c r="E17" i="1" s="1"/>
  <c r="L9" i="7"/>
  <c r="S9" i="7" s="1"/>
  <c r="L10" i="7"/>
  <c r="S10" i="7" s="1"/>
  <c r="L11" i="7"/>
  <c r="S11" i="7" s="1"/>
  <c r="L12" i="7"/>
  <c r="S12" i="7" s="1"/>
  <c r="L13" i="7"/>
  <c r="S13" i="7" s="1"/>
  <c r="L17" i="7"/>
  <c r="S17" i="7" s="1"/>
  <c r="L18" i="7"/>
  <c r="S18" i="7" s="1"/>
  <c r="L19" i="7"/>
  <c r="S19" i="7" s="1"/>
  <c r="L20" i="7"/>
  <c r="S20" i="7" s="1"/>
  <c r="L21" i="7"/>
  <c r="S21" i="7" s="1"/>
  <c r="L22" i="7"/>
  <c r="S22" i="7" s="1"/>
  <c r="J8" i="7"/>
  <c r="L8" i="7" l="1"/>
  <c r="R8" i="7"/>
  <c r="L16" i="7"/>
  <c r="S16" i="7" s="1"/>
  <c r="R16" i="7"/>
  <c r="P136" i="7"/>
  <c r="A8" i="25"/>
  <c r="A9" i="25" s="1"/>
  <c r="A10" i="25" s="1"/>
  <c r="L136" i="7" l="1"/>
  <c r="S8" i="7"/>
  <c r="E11" i="1" s="1"/>
  <c r="R136" i="7"/>
  <c r="S136" i="7"/>
  <c r="A9" i="23"/>
  <c r="A10" i="23" s="1"/>
  <c r="A11" i="23" s="1"/>
  <c r="A12" i="23" s="1"/>
  <c r="A13" i="23" s="1"/>
  <c r="A14" i="23" s="1"/>
  <c r="A15" i="23" s="1"/>
  <c r="A16" i="23" s="1"/>
  <c r="A17" i="23" s="1"/>
  <c r="M136" i="7" l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l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7" i="4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<sst xmlns="http://schemas.openxmlformats.org/spreadsheetml/2006/main" count="2230" uniqueCount="843">
  <si>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</si>
  <si>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</si>
  <si>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</si>
  <si>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</si>
  <si>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</si>
  <si>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</si>
  <si>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</si>
  <si>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</si>
  <si>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</si>
  <si>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</si>
  <si>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</si>
  <si>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</si>
  <si>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</si>
  <si>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</si>
  <si>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</si>
  <si>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</si>
  <si>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</si>
  <si>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</si>
  <si>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</si>
  <si>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</si>
  <si>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</si>
  <si>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</si>
  <si>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</si>
  <si>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</si>
  <si>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</si>
  <si>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</si>
  <si>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</si>
  <si>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</si>
  <si>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</si>
  <si>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</si>
  <si>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</si>
  <si>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</si>
  <si>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</si>
  <si>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</si>
  <si>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</si>
  <si>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</si>
  <si>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</si>
  <si>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</si>
  <si>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</si>
  <si>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</si>
  <si>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</si>
  <si>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</si>
  <si>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</si>
  <si>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</si>
  <si>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</si>
  <si>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</si>
  <si>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</si>
  <si>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</si>
  <si>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</si>
  <si>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</si>
  <si>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</si>
  <si>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</si>
  <si>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</si>
  <si>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</si>
  <si>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</si>
  <si>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</si>
  <si>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</si>
  <si>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</si>
  <si>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</si>
  <si>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</si>
  <si>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</si>
  <si>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</si>
  <si>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</si>
  <si>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</si>
  <si>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</si>
  <si>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</si>
  <si>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</si>
  <si>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</si>
  <si>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</si>
  <si>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</si>
  <si>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</si>
  <si>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</si>
  <si>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</si>
  <si>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</si>
  <si>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</si>
  <si>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</si>
  <si>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</si>
  <si>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</si>
  <si>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</si>
  <si>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</si>
  <si>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</si>
  <si>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</si>
  <si>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</si>
  <si>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r>
      <t xml:space="preserve"> 2022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</si>
  <si>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2022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</si>
  <si>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 xml:space="preserve">2022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</si>
  <si>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2022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</si>
  <si>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2022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</si>
  <si>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2022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</si>
  <si>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2022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</si>
  <si>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</si>
  <si>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</si>
  <si>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</si>
  <si>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>Узбекистон Республикаси Марказий сайлов комиссияси</t>
  </si>
  <si>
    <t xml:space="preserve">          </t>
  </si>
  <si>
    <t>Раздел   0161   подраздел   050   глава   160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</si>
  <si>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</si>
  <si>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</si>
  <si>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</si>
  <si>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</si>
  <si>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</si>
  <si>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100010860262947016105016001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</si>
  <si>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</si>
  <si>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</si>
  <si>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</si>
  <si>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</si>
  <si>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</si>
  <si>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</si>
  <si>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</si>
  <si>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</si>
  <si>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</si>
  <si>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</si>
  <si>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</si>
  <si>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</si>
  <si>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</si>
  <si>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</si>
  <si>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</si>
  <si>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</si>
  <si>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</si>
  <si>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</si>
  <si>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</si>
  <si>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</si>
  <si>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</si>
  <si>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</si>
  <si>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</si>
  <si>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</si>
  <si>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</si>
  <si>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</si>
  <si>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</si>
  <si>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</si>
  <si>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</si>
  <si>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</si>
  <si>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</si>
  <si>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</si>
  <si>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</si>
  <si>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</si>
  <si>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</si>
  <si>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</si>
  <si>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</si>
  <si>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</si>
  <si>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</si>
  <si>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</si>
  <si>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</si>
  <si>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</si>
  <si>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</si>
  <si>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</si>
  <si>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</si>
  <si>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</si>
  <si>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</si>
  <si>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</si>
  <si>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</si>
  <si>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</si>
  <si>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</si>
  <si>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23</t>
  </si>
  <si>
    <t>Горячая вода и тепловая энергия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</si>
  <si>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</si>
  <si>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</si>
  <si>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</si>
  <si>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</si>
  <si>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</si>
  <si>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</si>
  <si>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</si>
  <si>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</si>
  <si>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</si>
  <si>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</si>
  <si>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</si>
  <si>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</si>
  <si>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</si>
  <si>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</si>
  <si>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</si>
  <si>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22</t>
  </si>
  <si>
    <t>920</t>
  </si>
  <si>
    <t>Компьютерное оборудование, вычислительная и аудио-видео техника</t>
  </si>
  <si>
    <t>40</t>
  </si>
  <si>
    <t>Расходы по аренде</t>
  </si>
  <si>
    <t>44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</si>
  <si>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</si>
  <si>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</si>
  <si>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</si>
  <si>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</si>
  <si>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</si>
  <si>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</si>
  <si>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</si>
  <si>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</si>
  <si>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</si>
  <si>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</si>
  <si>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</si>
  <si>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</si>
  <si>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</si>
  <si>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500</t>
  </si>
  <si>
    <t>Топливо и ГСМ</t>
  </si>
  <si>
    <t>32</t>
  </si>
  <si>
    <t>90</t>
  </si>
  <si>
    <t>Другие расходы на приобретение товаров и услуг</t>
  </si>
  <si>
    <t>33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</si>
  <si>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</si>
  <si>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</si>
  <si>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</si>
  <si>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35</t>
  </si>
  <si>
    <t>200</t>
  </si>
  <si>
    <t>Информационные и коммуникационные услуги</t>
  </si>
  <si>
    <t>36</t>
  </si>
  <si>
    <t>93</t>
  </si>
  <si>
    <t xml:space="preserve">Услуги по охране объектов </t>
  </si>
  <si>
    <t>37</t>
  </si>
  <si>
    <t>99</t>
  </si>
  <si>
    <t>Прочие расходы на приобретение товаров и услуг</t>
  </si>
  <si>
    <t>38</t>
  </si>
  <si>
    <t>990</t>
  </si>
  <si>
    <t>39</t>
  </si>
  <si>
    <t>43</t>
  </si>
  <si>
    <t>РАСХОДЫ ПО ОСНОВНЫМ СРЕДСТВАМ</t>
  </si>
  <si>
    <t>Приобретение основных средств</t>
  </si>
  <si>
    <t>Здания</t>
  </si>
  <si>
    <t>Нежилые здания</t>
  </si>
  <si>
    <t>53</t>
  </si>
  <si>
    <t>Сооружения</t>
  </si>
  <si>
    <t>54</t>
  </si>
  <si>
    <t>45</t>
  </si>
  <si>
    <t>46</t>
  </si>
  <si>
    <t>Прочие машины и оборудование</t>
  </si>
  <si>
    <t>910</t>
  </si>
  <si>
    <t>Мебель и офисное оборудование</t>
  </si>
  <si>
    <t>48</t>
  </si>
  <si>
    <t xml:space="preserve">Компьютерное оборудование, вычислительная, аудио-видео техника, информационная технология и принадлежности </t>
  </si>
  <si>
    <t>49</t>
  </si>
  <si>
    <t>Прочая техника</t>
  </si>
  <si>
    <t>ДРУГИЕ РАСХОДЫ</t>
  </si>
  <si>
    <t>51</t>
  </si>
  <si>
    <t>Различные прочие расходы</t>
  </si>
  <si>
    <t>Текущие</t>
  </si>
  <si>
    <t>140</t>
  </si>
  <si>
    <t>Электрон давлат харидларида иштирок этиш учун закалат тулови харажатлари</t>
  </si>
  <si>
    <t>55</t>
  </si>
  <si>
    <t>190</t>
  </si>
  <si>
    <t>Прочие расходы</t>
  </si>
  <si>
    <t>56</t>
  </si>
  <si>
    <t>IV-группа "Другие расходы"</t>
  </si>
  <si>
    <t>57</t>
  </si>
  <si>
    <t>ВСЕГО</t>
  </si>
  <si>
    <t>58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</si>
  <si>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</si>
  <si>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</si>
  <si>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</si>
  <si>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</si>
  <si>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0115   подраздел   010   глава   160</t>
  </si>
  <si>
    <t>100010860262737011501016001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</si>
  <si>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</si>
  <si>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</si>
  <si>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</si>
  <si>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</si>
  <si>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</si>
  <si>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</si>
  <si>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</si>
  <si>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</si>
  <si>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</si>
  <si>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</si>
  <si>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</si>
  <si>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</si>
  <si>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</si>
  <si>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</si>
  <si>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</si>
  <si>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</si>
  <si>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</si>
  <si>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</si>
  <si>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</si>
  <si>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</si>
  <si>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</si>
  <si>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</si>
  <si>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</si>
  <si>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</si>
  <si>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</si>
  <si>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</si>
  <si>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</si>
  <si>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</si>
  <si>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</si>
  <si>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</si>
  <si>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</si>
  <si>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</si>
  <si>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</si>
  <si>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Руководитель _______________</t>
  </si>
  <si>
    <t>Главный бухгалтер ____________________</t>
  </si>
  <si>
    <t>М.П</t>
  </si>
  <si>
    <t>____ ______________ 20____ год</t>
  </si>
  <si>
    <t>Форма № 1</t>
  </si>
  <si>
    <t>Б А Л А Н С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</si>
  <si>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</si>
  <si>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</si>
  <si>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</si>
  <si>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</si>
  <si>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</si>
  <si>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</si>
  <si>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</si>
  <si>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</si>
  <si>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</si>
  <si>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</si>
  <si>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</si>
  <si>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</si>
  <si>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</si>
  <si>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</si>
  <si>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</si>
  <si>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</si>
  <si>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</si>
  <si>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</si>
  <si>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</si>
  <si>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</si>
  <si>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</si>
  <si>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</si>
  <si>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</si>
  <si>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</si>
  <si>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</si>
  <si>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</si>
  <si>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</si>
  <si>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</si>
  <si>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</si>
  <si>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</si>
  <si>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</si>
  <si>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</si>
  <si>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</si>
  <si>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</si>
  <si>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</si>
  <si>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</si>
  <si>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</si>
  <si>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</si>
  <si>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</si>
  <si>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</si>
  <si>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</si>
  <si>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</si>
  <si>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</si>
  <si>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</si>
  <si>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</si>
  <si>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</si>
  <si>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</si>
  <si>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</si>
  <si>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</si>
  <si>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</si>
  <si>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</si>
  <si>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</si>
  <si>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</si>
  <si>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</si>
  <si>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</si>
  <si>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</si>
  <si>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</si>
  <si>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</si>
  <si>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</si>
  <si>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</si>
  <si>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</si>
  <si>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</si>
  <si>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</si>
  <si>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</si>
  <si>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</si>
  <si>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</si>
  <si>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</si>
  <si>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</si>
  <si>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</si>
  <si>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</si>
  <si>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</si>
  <si>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</si>
  <si>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</si>
  <si>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</si>
  <si>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</si>
  <si>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</si>
  <si>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</si>
  <si>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</si>
  <si>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</si>
  <si>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</si>
  <si>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</si>
  <si>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</si>
  <si>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</si>
  <si>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</si>
  <si>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</si>
  <si>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</si>
  <si>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</si>
  <si>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</si>
  <si>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</si>
  <si>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</si>
  <si>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</si>
  <si>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</si>
  <si>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</si>
  <si>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</si>
  <si>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</si>
  <si>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</si>
  <si>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</si>
  <si>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</si>
  <si>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</si>
  <si>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</si>
  <si>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</si>
  <si>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</si>
  <si>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</si>
  <si>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</si>
  <si>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</si>
  <si>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</si>
  <si>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</si>
  <si>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</si>
  <si>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</si>
  <si>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</si>
  <si>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</si>
  <si>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</si>
  <si>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</si>
  <si>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</si>
  <si>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</si>
  <si>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</si>
  <si>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</si>
  <si>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</si>
  <si>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</si>
  <si>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</si>
  <si>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</si>
  <si>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</si>
  <si>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</si>
  <si>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</si>
  <si>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</si>
  <si>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</si>
  <si>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</si>
  <si>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</si>
  <si>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</si>
  <si>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</si>
  <si>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</si>
  <si>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</si>
  <si>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</si>
  <si>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</si>
  <si>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</si>
  <si>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</si>
  <si>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</si>
  <si>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</si>
  <si>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</si>
  <si>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</si>
  <si>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</si>
  <si>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</si>
  <si>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</si>
  <si>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</si>
  <si>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</si>
  <si>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</si>
  <si>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</si>
  <si>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</si>
  <si>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</si>
  <si>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</si>
  <si>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</si>
  <si>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</si>
  <si>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</si>
  <si>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</si>
  <si>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</si>
  <si>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</si>
  <si>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</si>
  <si>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</si>
  <si>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</si>
  <si>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</si>
  <si>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</si>
  <si>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</si>
  <si>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</si>
  <si>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</si>
  <si>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</si>
  <si>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</si>
  <si>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</si>
  <si>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</si>
  <si>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</si>
  <si>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4200000</t>
  </si>
  <si>
    <t>4210000</t>
  </si>
  <si>
    <t>4211000</t>
  </si>
  <si>
    <t>4220000</t>
  </si>
  <si>
    <t>4224000</t>
  </si>
  <si>
    <t>4240000</t>
  </si>
  <si>
    <t>4244000</t>
  </si>
  <si>
    <t>4244100</t>
  </si>
  <si>
    <t>4250000</t>
  </si>
  <si>
    <t>4252000</t>
  </si>
  <si>
    <t>4252100</t>
  </si>
  <si>
    <t>4252110</t>
  </si>
  <si>
    <t>4252500</t>
  </si>
  <si>
    <t>4290000</t>
  </si>
  <si>
    <t>4292000</t>
  </si>
  <si>
    <t>4292100</t>
  </si>
  <si>
    <t>4292200</t>
  </si>
  <si>
    <t>4299000</t>
  </si>
  <si>
    <t>4299990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</si>
  <si>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</si>
  <si>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</si>
  <si>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</si>
  <si>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</si>
  <si>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</si>
  <si>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</si>
  <si>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</si>
  <si>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</si>
  <si>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</si>
  <si>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</si>
  <si>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</si>
  <si>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</si>
  <si>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</si>
  <si>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Бензин автомобильный</t>
  </si>
  <si>
    <t>Бюджет</t>
  </si>
  <si>
    <t>Молиялаш-тириш манбаси*</t>
  </si>
  <si>
    <t>22110042021395 / 15-22</t>
  </si>
  <si>
    <t>"UNG PETRO" МЧЖ</t>
  </si>
  <si>
    <t>л</t>
  </si>
  <si>
    <t>Услуги государственной фельдъегерской связи</t>
  </si>
  <si>
    <t>22110024044521 / 34</t>
  </si>
  <si>
    <t>ГФС ГКСИ и ТТРУз</t>
  </si>
  <si>
    <t>усл. Ед</t>
  </si>
  <si>
    <t>Услуги по широкополосному доступу к информационно-коммуникационной сети Интернет по проводным сетям</t>
  </si>
  <si>
    <t>22110024044730 / 1616377917</t>
  </si>
  <si>
    <t>"O`ZBEKTELEKOM" АЖ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</si>
  <si>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</si>
  <si>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 xml:space="preserve">22110010045181 / 706-2022/IJRO </t>
  </si>
  <si>
    <t xml:space="preserve"> "UNICON-SOFT" МЧЖ</t>
  </si>
  <si>
    <t>Услуги центра регистрации ключей электронных цифровых подписей</t>
  </si>
  <si>
    <t>22110010045255 / 704-2022/EXAT</t>
  </si>
  <si>
    <t>"UNICON-SOFT" МЧЖ</t>
  </si>
  <si>
    <t xml:space="preserve"> Услуга по круглосуточной поддержке телефонной линии</t>
  </si>
  <si>
    <t>22110024045576 /  1916643259</t>
  </si>
  <si>
    <t>Энергия тепловая, отпущенная тепловыми электроцентралями (ТЭЦ)</t>
  </si>
  <si>
    <t>"Тошиссиккуввати"ДУК</t>
  </si>
  <si>
    <t>Гкал</t>
  </si>
  <si>
    <t>Услуга оказание охранных услуг на договорной основе юридическим лицам</t>
  </si>
  <si>
    <t>Тошкент шахар ИИББ хузуридаги Куриклаш бошкармаси</t>
  </si>
  <si>
    <t>Услуги по вывозу мусора</t>
  </si>
  <si>
    <t>22110061104641 /  032-354</t>
  </si>
  <si>
    <t>TOSHKENT SHAHAR HOKIMLIGI HUZURIDAGI MAXSUSTRANS ISHLAB CHIQARISH BOSHQARMASI DA</t>
  </si>
  <si>
    <t>м^3</t>
  </si>
  <si>
    <t>Услуги выхода на международные сети телекоммуникаций</t>
  </si>
  <si>
    <t>Услуги по ремонту легковых автомобилей</t>
  </si>
  <si>
    <t>22110045111380 / К-19</t>
  </si>
  <si>
    <t>ООО "PSM Avtoservis Tex"</t>
  </si>
  <si>
    <t>Услуги кабельного телевидения</t>
  </si>
  <si>
    <t>22110024127912 / 46434</t>
  </si>
  <si>
    <t>ООО "ALPHAZET TECHNOLOGIES"</t>
  </si>
  <si>
    <t>Услуга по круглосуточной поддержке телефонной линии</t>
  </si>
  <si>
    <t>22110024184694 / 279/13-19</t>
  </si>
  <si>
    <t>Республика махсус алока богламаси ДУК</t>
  </si>
  <si>
    <t>Услуги по размещению в информационно-коммуникационной сети Интернет (услуги веб-хостинга)</t>
  </si>
  <si>
    <t>"DAVLAT AXBOROT TIZIMLARINI YARATISH VA QOLLAB QUVATLASH BOYICHA YAGONA INTEGR-"</t>
  </si>
  <si>
    <t>22110024210998 / 11/19-V</t>
  </si>
  <si>
    <t>Защищенная электронная почта Е-ХАТ</t>
  </si>
  <si>
    <t>22110024210999 / 111-П</t>
  </si>
  <si>
    <t>Услуга по регистрации доменов</t>
  </si>
  <si>
    <t>22111008111196 / 121538</t>
  </si>
  <si>
    <t>ООО "SUVAN NET"</t>
  </si>
  <si>
    <t>22111008109082 / 121536</t>
  </si>
  <si>
    <t xml:space="preserve"> ООО AQUAMARINE DIMAKS</t>
  </si>
  <si>
    <t>упак</t>
  </si>
  <si>
    <t>Вода питьевая упакованная</t>
  </si>
  <si>
    <t>Салфетка гигиеническая влажная</t>
  </si>
  <si>
    <t>22111008123967 / 127209</t>
  </si>
  <si>
    <t>OOO "Bahora Sarmoya Servis"</t>
  </si>
  <si>
    <t>Бумага туалетная</t>
  </si>
  <si>
    <t>22111008123938 / 127188</t>
  </si>
  <si>
    <t>ООО KURROS</t>
  </si>
  <si>
    <t>22111008123747 / 127257</t>
  </si>
  <si>
    <t>FALCON LINE" хусусий корхонаси</t>
  </si>
  <si>
    <t>Услуга подключения поддержки SSL протокола</t>
  </si>
  <si>
    <t>22111008147116 / 148895</t>
  </si>
  <si>
    <t>"ARSENAL WEBNAME" Mas uliyati cheklangan jamiyat</t>
  </si>
  <si>
    <t>22111008147139 / 148894</t>
  </si>
  <si>
    <t xml:space="preserve">22111008147103 / 148896 </t>
  </si>
  <si>
    <t>Услуги по холодному водоснабжению, Услуги канализации</t>
  </si>
  <si>
    <t xml:space="preserve"> ГУП "Сувсоз"</t>
  </si>
  <si>
    <t>Электрон дўкон</t>
  </si>
  <si>
    <t>Тўғридан тўғри, ягона етказиб берувчи</t>
  </si>
  <si>
    <t>Тўғридан тўғри (ЗРУ-684, абз. 3, ПП- 3953. пункт 4)</t>
  </si>
  <si>
    <t>Тўғридан тўғри (ЗРУ-684, абз. 3, ПП- 3953. пункт 25)</t>
  </si>
  <si>
    <t>Тўғридан тўғри (ЗРУ-684, Ст-71. абз.7</t>
  </si>
  <si>
    <t>Тўғридан тўғри (ЗРУ-684, абз. 3, ПП- 3953. пункт 22)</t>
  </si>
  <si>
    <t>Ўзбекистон Республикаси Марказий сайлов комиссияси бўйича</t>
  </si>
  <si>
    <t>130</t>
  </si>
  <si>
    <t>Приобретение прочей полиграфической</t>
  </si>
  <si>
    <t>91</t>
  </si>
  <si>
    <t>Расходы на обучение</t>
  </si>
  <si>
    <t>59</t>
  </si>
  <si>
    <t>60</t>
  </si>
  <si>
    <t>Раздел   0121   подраздел   030   глава   160</t>
  </si>
  <si>
    <t>100010860262947012103016001</t>
  </si>
  <si>
    <t>Членства в международные и межгосударственные организации</t>
  </si>
  <si>
    <t>4221000</t>
  </si>
  <si>
    <t>22110024110679 / 1 д/с 1536/14</t>
  </si>
  <si>
    <t>22110010263320 / 2-д/с 305481</t>
  </si>
  <si>
    <t>Услуга по упорядочению архивных документов</t>
  </si>
  <si>
    <t>22110010348736 / 6/О.И</t>
  </si>
  <si>
    <t>"Узбекистон Республикаси кино сурат ва овозли хужжатлар маркази давлат архиви"</t>
  </si>
  <si>
    <t>усл. ед</t>
  </si>
  <si>
    <t>22110024370986 / 347/В-19</t>
  </si>
  <si>
    <t>22110010386134 / 111-П/1</t>
  </si>
  <si>
    <t>22110024386226 / 1916643259-1</t>
  </si>
  <si>
    <t>22110042399954 / 952-22</t>
  </si>
  <si>
    <t>22110024407045 / 1916377917</t>
  </si>
  <si>
    <t>Услуги по проектированию и разработке информационных технологий для сетей и систем</t>
  </si>
  <si>
    <t>22110010408913 / 11/19/1-V</t>
  </si>
  <si>
    <t>22110010104557 / 1-д/с 16358-М</t>
  </si>
  <si>
    <t>Тошкент шахар ЭТК АЖ</t>
  </si>
  <si>
    <t>кВт</t>
  </si>
  <si>
    <t>22110010441598 / 0503</t>
  </si>
  <si>
    <t>Услуги по передаче электроэнергии</t>
  </si>
  <si>
    <t>22110010443259 / 8479-2022/IJRO</t>
  </si>
  <si>
    <t>22110024445720 / 46434-1</t>
  </si>
  <si>
    <t>OOO Smart Asbob Servis</t>
  </si>
  <si>
    <t>Услуги по обслуживанию теплового счетчика</t>
  </si>
  <si>
    <t>22111008342135 / 309555</t>
  </si>
  <si>
    <t>Давлат тилида иш юритиш асосларини укитиш ва малака ошириш маркази</t>
  </si>
  <si>
    <t>Услуга по повышению квалификации работников</t>
  </si>
  <si>
    <t>22110010513752 / 501/2022-Tosh</t>
  </si>
  <si>
    <t>OOO"SELEN LUX"</t>
  </si>
  <si>
    <t>22111008353969 / 315726</t>
  </si>
  <si>
    <t>Energy Work</t>
  </si>
  <si>
    <t>Драйвер светодиодный</t>
  </si>
  <si>
    <t>22111008361951 / 322042</t>
  </si>
  <si>
    <t>дона</t>
  </si>
  <si>
    <t>PARFUME LUXE MCHJ</t>
  </si>
  <si>
    <t>Половая тряпка</t>
  </si>
  <si>
    <t>22111008360569 / 320965</t>
  </si>
  <si>
    <t>м</t>
  </si>
  <si>
    <t>ООО AQUAMARINE DIMAKS</t>
  </si>
  <si>
    <t>22111008353927 / 319669</t>
  </si>
  <si>
    <t>"O`ZBEKISTON POCHTASI" АЖ</t>
  </si>
  <si>
    <t>Почтовая марка</t>
  </si>
  <si>
    <t>22110010520657 / 47/12</t>
  </si>
  <si>
    <t>ООО "Driver`s Village Motor Group"</t>
  </si>
  <si>
    <t>Услуга по текущему ремонту транспортных средств</t>
  </si>
  <si>
    <t>22110045518491 / С-77</t>
  </si>
  <si>
    <t>PAIB "Avtoxojaligi"</t>
  </si>
  <si>
    <t>Аренда транспортных средств</t>
  </si>
  <si>
    <t>22110010532348 / 10</t>
  </si>
  <si>
    <t>KANS SHOP XK</t>
  </si>
  <si>
    <t>Скрепки металлические</t>
  </si>
  <si>
    <t>22111008387275 / 342323</t>
  </si>
  <si>
    <t>YaTT ISRAILOVA DILNOZA ERKINOVNA</t>
  </si>
  <si>
    <t>Клей</t>
  </si>
  <si>
    <t>22111008387031 / 342169</t>
  </si>
  <si>
    <t>22110010052236 / 3-д/с 950</t>
  </si>
  <si>
    <t>GLOBAL TEXNO TREYD MCHJ</t>
  </si>
  <si>
    <t>Клавиатура</t>
  </si>
  <si>
    <t>22111008410089 / 361008</t>
  </si>
  <si>
    <t>ООО JAUMKANS PAPER</t>
  </si>
  <si>
    <t>Зажим для бумаги</t>
  </si>
  <si>
    <t>22111008410006 / 360979</t>
  </si>
  <si>
    <t>ЧП SERGELI OBOD DIYOR</t>
  </si>
  <si>
    <t>22111008409980 / 360943</t>
  </si>
  <si>
    <t>BIRJA BUSINES MCHJ</t>
  </si>
  <si>
    <t>Кофе без кофеина</t>
  </si>
  <si>
    <t>22111008426881 / 374729</t>
  </si>
  <si>
    <t>кг</t>
  </si>
  <si>
    <t>ANVAR BIZNES SERVIS МЧЖ</t>
  </si>
  <si>
    <t>Часы</t>
  </si>
  <si>
    <t>Скотч</t>
  </si>
  <si>
    <t>22111008438404 / 383858</t>
  </si>
  <si>
    <t>22110045647397 / К-82</t>
  </si>
  <si>
    <t>COSMOC COSMETIC MCHJ</t>
  </si>
  <si>
    <t>Мыло хозяйственное твердое</t>
  </si>
  <si>
    <t>22111008502578 / 436194</t>
  </si>
  <si>
    <t>"INTERNATIONAL PAPER"ХК</t>
  </si>
  <si>
    <t>22111008537997 / 465663</t>
  </si>
  <si>
    <t>22110065684089 / 53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</si>
  <si>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</si>
  <si>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КО ОАО "Узбекистон"</t>
  </si>
  <si>
    <t>Авиабилет</t>
  </si>
  <si>
    <t>22110022181306 / 8/АК</t>
  </si>
  <si>
    <t>22110022181387 / 9/АК</t>
  </si>
  <si>
    <t>АО "UZBEKISTAN AIRWAYS"</t>
  </si>
  <si>
    <t>22110022220852 / 152</t>
  </si>
  <si>
    <t>22110022247911 / 190</t>
  </si>
  <si>
    <t>Настенное панно</t>
  </si>
  <si>
    <t>22110031327015 / 44</t>
  </si>
  <si>
    <t>22110031327016 / 43</t>
  </si>
  <si>
    <t>22110022334650 / 10/АК</t>
  </si>
  <si>
    <t>22110022350512 / 13/АК</t>
  </si>
  <si>
    <t>Сувениры с национальном орнаментом с нанесённым логотипом</t>
  </si>
  <si>
    <t>22110031518928 / 46</t>
  </si>
  <si>
    <t xml:space="preserve"> 22110022518701 / 16/АК</t>
  </si>
  <si>
    <t>22110031624217 / 52</t>
  </si>
  <si>
    <t>22110031633334 / 54</t>
  </si>
  <si>
    <t>ОБЩЕСТВО С ОГРАНИЧЕННОЙ ОТВЕТСТВЕННОСТЬЮ ALI QUSHJI CATERING</t>
  </si>
  <si>
    <t>Услуги по обеспечению питанием, осуществляемые по договору</t>
  </si>
  <si>
    <t>22110031629939 / 2</t>
  </si>
  <si>
    <t>INTER PRIME STEP MAS`ULIYATI CHEKLANGAN JAMIYAT</t>
  </si>
  <si>
    <t>Услуги по организации обеда</t>
  </si>
  <si>
    <t>22110031629952 / 01144</t>
  </si>
  <si>
    <t>OOO SMART-WINE</t>
  </si>
  <si>
    <t>ООО "SHAJARA"</t>
  </si>
  <si>
    <t>22110031630007 / 03/22</t>
  </si>
  <si>
    <t xml:space="preserve">22110031629988 / 2-06/2022 </t>
  </si>
  <si>
    <t>ООО "FAYZ FOOD"</t>
  </si>
  <si>
    <t>22110031630029 / 14/06</t>
  </si>
  <si>
    <t>ВМ захира жам.</t>
  </si>
  <si>
    <t>кам баҳоли</t>
  </si>
  <si>
    <t>Тўғридан тўғри (ЗРУ-684, абз. 3, ПП- 3953. пункт 2)</t>
  </si>
  <si>
    <t>Тўғридан тўғри (ЗРУ-684, абз. 3, ПП- 3953. пункт 11)</t>
  </si>
  <si>
    <t>Тўғридан тўғри (Решение правительства)</t>
  </si>
  <si>
    <t>Одежды, обуви и постельных принадлежностей</t>
  </si>
  <si>
    <t>61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</si>
  <si>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</si>
  <si>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иностранной валюты в бюджетных организациях</t>
  </si>
  <si>
    <t>Тип валюты:</t>
  </si>
  <si>
    <t>Доллаp США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</si>
  <si>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</si>
  <si>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</si>
  <si>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</si>
  <si>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</si>
  <si>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</si>
  <si>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</si>
  <si>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</si>
  <si>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</si>
  <si>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</si>
  <si>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4. Убытки от отрицательной курсовой разницы</t>
  </si>
  <si>
    <t>5. Остаток денежных средств на конец отчетного периода</t>
  </si>
  <si>
    <t>Кассовые расходы</t>
  </si>
  <si>
    <t>Фактические расходы</t>
  </si>
  <si>
    <t>22111008559073 / 483318</t>
  </si>
  <si>
    <t>OOO MUXAMMAD POLIGRAF</t>
  </si>
  <si>
    <t>Услуги по изготовлению крафт конвертов с нанесением логотипа</t>
  </si>
  <si>
    <t>22111008602238 / 523046</t>
  </si>
  <si>
    <t>Фирменный бланк</t>
  </si>
  <si>
    <t>22111008618379 / 534325</t>
  </si>
  <si>
    <t>22110010104557 / 16358-М д/с 2</t>
  </si>
  <si>
    <t>ООО KOMOS ELIT</t>
  </si>
  <si>
    <t>22111008685766 / 591660</t>
  </si>
  <si>
    <t>22111008685547 / 591478</t>
  </si>
  <si>
    <t>Мыло туалетное жидкое</t>
  </si>
  <si>
    <t>YaTT Mirzaeva Saodat</t>
  </si>
  <si>
    <t>Чернила</t>
  </si>
  <si>
    <t>22111008707101 / 616158</t>
  </si>
  <si>
    <t>ООО UMARIM</t>
  </si>
  <si>
    <t>Сахарный песок</t>
  </si>
  <si>
    <t>22111008720266 / 620997</t>
  </si>
  <si>
    <t>22110045839004 / C-136</t>
  </si>
  <si>
    <t>22111008720246 / 620961</t>
  </si>
  <si>
    <t>кВт.ч</t>
  </si>
  <si>
    <t>Типография УХД ИП Кабинета Министров Руз</t>
  </si>
  <si>
    <t>Обложка файла</t>
  </si>
  <si>
    <t>22110014908993 / 84</t>
  </si>
  <si>
    <t>ЗРУ-684, 61-статья</t>
  </si>
  <si>
    <t>22110010441598 / 2-д/с 0503</t>
  </si>
  <si>
    <t>Жахон иктисодиёти ва дипломатия Униеврситети</t>
  </si>
  <si>
    <t>Услуги по повышению профессиональной квалификации</t>
  </si>
  <si>
    <t>22111008704474 / 607310</t>
  </si>
  <si>
    <t>22111008704468 / 607304</t>
  </si>
  <si>
    <t>22110022736778 / 24/АК</t>
  </si>
  <si>
    <t>22110031737311 / 57</t>
  </si>
  <si>
    <t>OOO YODLI MEROS</t>
  </si>
  <si>
    <t>22110031737219 / 11</t>
  </si>
  <si>
    <t>OOO "MUHARRAM BIZNES"</t>
  </si>
  <si>
    <t>22110031739324 / 44</t>
  </si>
  <si>
    <t>ООО "KHANCHAPAN"</t>
  </si>
  <si>
    <t>22110031739346 / 23</t>
  </si>
  <si>
    <t>час</t>
  </si>
  <si>
    <t>22110010743183 / 61</t>
  </si>
  <si>
    <t>22110031739336 / 10</t>
  </si>
  <si>
    <t>OOO  "SULTON SAID SAVDO"</t>
  </si>
  <si>
    <t>22110031744145 / 14</t>
  </si>
  <si>
    <t>22110043788952 / 75</t>
  </si>
  <si>
    <t>ИП Хакимов Анвар Абдусаматович</t>
  </si>
  <si>
    <t>22110031893513 / 7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</si>
  <si>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</si>
  <si>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</si>
  <si>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</si>
  <si>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</si>
  <si>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>OOO "KOLORPARK"-20208000104376613001-00401</t>
  </si>
  <si>
    <t>ООО AQUAMARINE DIMAKS-20208000905281093001-01072</t>
  </si>
  <si>
    <t>ООО PC MAX-20208000305178544001-01071</t>
  </si>
  <si>
    <t>O`ZBEKINVEST EKSPORT-IMPORT SUG`URTA KOMPANIYASI AKSIYADORLIK JAMIYATI SUG`URTA-20216000800598682051-00451</t>
  </si>
  <si>
    <t>205353003</t>
  </si>
  <si>
    <t>307744216</t>
  </si>
  <si>
    <t>306997654</t>
  </si>
  <si>
    <t>OOO DRIVERS VILLAGE-20208000304700859003-01096</t>
  </si>
  <si>
    <t>ГФС ГКСИ и ТТРУз-20203000300135915004-00440</t>
  </si>
  <si>
    <t>NIAGARA  AYZBERG MCHJ-20208000505496474001-01086</t>
  </si>
  <si>
    <t>"Veolia Energy Tashkent" МЧЖ-20214000005144859002-00842</t>
  </si>
  <si>
    <t>COSMOC COSMETIC MCHJ-20208000205537660001-00997</t>
  </si>
  <si>
    <t>ИП С.М.Муллажонов-20218000805594569001-00394</t>
  </si>
  <si>
    <t>"O`ZBEKISTON POCHTASI" АЖ-22612000600155266079-00401</t>
  </si>
  <si>
    <t>ЧП ART ONLY TRADE-20208000505390795001-01067</t>
  </si>
  <si>
    <t>ООО BARAKA ENGINEERING-20208000005403627001-00408</t>
  </si>
  <si>
    <t>FALCON LINE" хусусий корхонаси-20208000805146952001-00425</t>
  </si>
  <si>
    <t>TRADING VENTURE XK-20208000400422259001-00999</t>
  </si>
  <si>
    <t>PARFUME LUXE MCHJ-20208000601001142001-00433</t>
  </si>
  <si>
    <t>ZARKENT KAMRONBEK MARKET MCHJ-20208000505547111001-01046</t>
  </si>
  <si>
    <t>АО СК Кафолат-20210000901949710078-00444</t>
  </si>
  <si>
    <t>MUXAMAD YUSUF MAHSUS KIYIM МЧЖ-20208000004866846001-01114</t>
  </si>
  <si>
    <t>200898364</t>
  </si>
  <si>
    <t>306866603</t>
  </si>
  <si>
    <t>31004986610071</t>
  </si>
  <si>
    <t>200833833</t>
  </si>
  <si>
    <t>308480316</t>
  </si>
  <si>
    <t>308584763</t>
  </si>
  <si>
    <t>303166677</t>
  </si>
  <si>
    <t>306097967</t>
  </si>
  <si>
    <t>309710430</t>
  </si>
  <si>
    <t>202288236</t>
  </si>
  <si>
    <t>301699474</t>
  </si>
  <si>
    <t>22111008845766/ 736767</t>
  </si>
  <si>
    <t>Услуга обязательного страхования гражданской ответственности работодателя (ОСГОР)</t>
  </si>
  <si>
    <t>22110037914553/ 03-12/00911117155</t>
  </si>
  <si>
    <t>221100451054523/ С-166</t>
  </si>
  <si>
    <t xml:space="preserve">	Полиграфические услуги</t>
  </si>
  <si>
    <t>221110081110646/946564</t>
  </si>
  <si>
    <t>Открытки</t>
  </si>
  <si>
    <t>221110081184626/267905</t>
  </si>
  <si>
    <t>22110024044521/1 д/с 34</t>
  </si>
  <si>
    <t>221110081080068/931387</t>
  </si>
  <si>
    <t>221100101133937/1 доп.с. 950</t>
  </si>
  <si>
    <t>Энергия тепловая, отпущенная котельными</t>
  </si>
  <si>
    <t>221110081118766 /943911</t>
  </si>
  <si>
    <t>Календарь</t>
  </si>
  <si>
    <t>221110081118961/ 950299</t>
  </si>
  <si>
    <t>Услуга по подписке и доставке периодического печатного издания</t>
  </si>
  <si>
    <t>Электрочайники бытовые</t>
  </si>
  <si>
    <t>221110081064536/ 915360</t>
  </si>
  <si>
    <t>221100361133124/ 94/115</t>
  </si>
  <si>
    <t xml:space="preserve">	Бумага туалетная</t>
  </si>
  <si>
    <t>221110081064631 /915443</t>
  </si>
  <si>
    <t>221110081064570/ 915384</t>
  </si>
  <si>
    <t>221110081064658 /915594</t>
  </si>
  <si>
    <t>Чистоль</t>
  </si>
  <si>
    <t>221110081064764/915543</t>
  </si>
  <si>
    <t>221110081054652 /911636</t>
  </si>
  <si>
    <t>Вешалка-плечики деревянные</t>
  </si>
  <si>
    <t xml:space="preserve">	Услуги по страхованию гражданской ответственности владельцев автотранспортных средств</t>
  </si>
  <si>
    <t>метр</t>
  </si>
  <si>
    <t xml:space="preserve">	Одежда специальная для защиты от нетоксичной пыли</t>
  </si>
  <si>
    <t>комплект</t>
  </si>
  <si>
    <t>221110081024973/882737</t>
  </si>
  <si>
    <t>221110081022615/880772</t>
  </si>
  <si>
    <t>221100371094785/14-01/2022/3/250</t>
  </si>
  <si>
    <t>КО ОАО "Узбекистон"-20208000100430586008-00407</t>
  </si>
  <si>
    <t>ИП Хакимов Анвар Абдусаматович-20218000205567228001-01110</t>
  </si>
  <si>
    <t>АО "UZBEKISTAN AIRWAYS"-20210000705115307002-01110</t>
  </si>
  <si>
    <t>200543309</t>
  </si>
  <si>
    <t>30105810241353</t>
  </si>
  <si>
    <t>306628114</t>
  </si>
  <si>
    <t>22110022350512/1 д/с 13/АК</t>
  </si>
  <si>
    <t>221100431155534/60/АК</t>
  </si>
  <si>
    <t>221100431148938/16</t>
  </si>
  <si>
    <t>Сувениры с национальном орнаментом с нанесённым логотипом орнаментом с нанесённым логотипом</t>
  </si>
  <si>
    <t>221100431022293/57К</t>
  </si>
  <si>
    <t>221100431022349/58К</t>
  </si>
  <si>
    <t>22110043971071/52К</t>
  </si>
  <si>
    <t>22110022950591/643</t>
  </si>
  <si>
    <t>22110031939951/8</t>
  </si>
  <si>
    <t>на 01.01.2023</t>
  </si>
  <si>
    <t>годовая</t>
  </si>
  <si>
    <t>Другие взносы/отчисления на социальные нужды</t>
  </si>
  <si>
    <t>62</t>
  </si>
  <si>
    <t>63</t>
  </si>
  <si>
    <t>по состоянию на 01.01.2023</t>
  </si>
  <si>
    <t>Годовая</t>
  </si>
  <si>
    <t>Кадастровые, землеустроительные и топографо-геодезические, картографические работы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</si>
  <si>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11225,46 сум</t>
  </si>
  <si>
    <t>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</si>
</sst>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5" formatCode="#,##0.0_ ;[Red]\-#,##0.0\ "/>
    <numFmt numFmtId="166" formatCode="_-* #,##0.0_р_._-;\-* #,##0.0_р_._-;_-* &quot; &quot;??_р_._-;_-@_-"/>
    <numFmt numFmtId="167" formatCode="_-* #,##0.00_р_._-;\-* #,##0.00_р_._-;_-* &quot; &quot;??_р_._-;_-@_-"/>
    <numFmt numFmtId="168" formatCode="_-* #,##0.00_р_._-;\-* #,##0.00_р_._-;_-* &quot;-&quot;??_р_._-;_-@_-"/>
    <numFmt numFmtId="169" formatCode="_-* #,##0.00\ _р_._-;\-* #,##0.00\ _р_._-;_-* &quot;-&quot;??\ _р_._-;_-@_-"/>
    <numFmt numFmtId="170" formatCode="_-* #,##0.0_р_._-;\-* #,##0.0_р_._-;_-* &quot;-&quot;??_р_._-;_-@_-"/>
    <numFmt numFmtId="171" formatCode="#,##0.0"/>
  </numFmts>
  <fonts count="4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6" fillId="0" borderId="0"/>
    <xf numFmtId="43" fontId="20" fillId="0" borderId="0" applyFont="0" applyFill="0" applyBorder="0" applyAlignment="0" applyProtection="0"/>
    <xf numFmtId="0" fontId="43" fillId="0" borderId="0"/>
    <xf numFmtId="0" fontId="44" fillId="0" borderId="0"/>
    <xf numFmtId="169" fontId="43" fillId="0" borderId="0"/>
    <xf numFmtId="170" fontId="43" fillId="0" borderId="0"/>
    <xf numFmtId="168" fontId="43" fillId="0" borderId="0"/>
  </cellStyleXfs>
  <cellXfs count="271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5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25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8" fontId="25" fillId="0" borderId="1" xfId="7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4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wrapText="1"/>
    </xf>
    <xf numFmtId="166" fontId="24" fillId="0" borderId="8" xfId="6" applyNumberFormat="1" applyFont="1" applyBorder="1" applyAlignment="1">
      <alignment horizontal="center" vertical="center"/>
    </xf>
    <xf numFmtId="166" fontId="24" fillId="0" borderId="9" xfId="6" applyNumberFormat="1" applyFont="1" applyBorder="1" applyAlignment="1">
      <alignment horizontal="center" vertical="center"/>
    </xf>
    <xf numFmtId="166" fontId="24" fillId="0" borderId="1" xfId="6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166" fontId="40" fillId="0" borderId="1" xfId="6" applyNumberFormat="1" applyFont="1" applyBorder="1" applyAlignment="1">
      <alignment horizontal="center" vertical="center"/>
    </xf>
    <xf numFmtId="166" fontId="40" fillId="0" borderId="8" xfId="6" applyNumberFormat="1" applyFont="1" applyBorder="1" applyAlignment="1">
      <alignment horizontal="center" vertical="center"/>
    </xf>
    <xf numFmtId="166" fontId="40" fillId="0" borderId="9" xfId="6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49" fontId="24" fillId="0" borderId="1" xfId="0" applyNumberFormat="1" applyFont="1" applyBorder="1" applyAlignment="1">
      <alignment wrapText="1"/>
    </xf>
    <xf numFmtId="49" fontId="24" fillId="0" borderId="1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42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textRotation="90" wrapText="1"/>
    </xf>
    <xf numFmtId="0" fontId="27" fillId="2" borderId="1" xfId="4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18" fillId="2" borderId="1" xfId="4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30" fillId="2" borderId="1" xfId="4" applyFont="1" applyFill="1" applyBorder="1" applyAlignment="1">
      <alignment horizontal="justify" vertical="center" wrapText="1"/>
    </xf>
    <xf numFmtId="49" fontId="31" fillId="2" borderId="1" xfId="6" applyNumberFormat="1" applyFont="1" applyFill="1" applyBorder="1" applyAlignment="1">
      <alignment horizontal="center" vertical="center"/>
    </xf>
    <xf numFmtId="166" fontId="31" fillId="2" borderId="1" xfId="6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3" fillId="0" borderId="1" xfId="4" applyFont="1" applyBorder="1" applyAlignment="1">
      <alignment horizontal="left" vertical="center" wrapText="1"/>
    </xf>
    <xf numFmtId="49" fontId="34" fillId="2" borderId="1" xfId="6" applyNumberFormat="1" applyFont="1" applyFill="1" applyBorder="1" applyAlignment="1">
      <alignment horizontal="center" vertical="center"/>
    </xf>
    <xf numFmtId="166" fontId="34" fillId="2" borderId="1" xfId="6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7" fillId="2" borderId="0" xfId="4" applyNumberFormat="1" applyFont="1" applyFill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left" vertical="center"/>
    </xf>
    <xf numFmtId="49" fontId="25" fillId="0" borderId="17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167" fontId="1" fillId="2" borderId="1" xfId="7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9" xfId="0" applyFont="1" applyBorder="1" applyAlignment="1">
      <alignment wrapText="1"/>
    </xf>
    <xf numFmtId="16" fontId="28" fillId="0" borderId="8" xfId="0" applyNumberFormat="1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9" xfId="0" applyFont="1" applyBorder="1" applyAlignment="1">
      <alignment wrapText="1"/>
    </xf>
    <xf numFmtId="167" fontId="2" fillId="2" borderId="1" xfId="7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wrapText="1"/>
    </xf>
    <xf numFmtId="0" fontId="30" fillId="2" borderId="1" xfId="4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33" fillId="2" borderId="1" xfId="4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168" fontId="25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1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16" fontId="25" fillId="0" borderId="8" xfId="0" applyNumberFormat="1" applyFont="1" applyBorder="1" applyAlignment="1">
      <alignment wrapText="1"/>
    </xf>
    <xf numFmtId="16" fontId="25" fillId="0" borderId="8" xfId="0" applyNumberFormat="1" applyFont="1" applyBorder="1" applyAlignment="1">
      <alignment vertical="center" wrapText="1"/>
    </xf>
    <xf numFmtId="16" fontId="25" fillId="0" borderId="14" xfId="0" applyNumberFormat="1" applyFont="1" applyBorder="1" applyAlignment="1">
      <alignment vertical="center" wrapText="1"/>
    </xf>
    <xf numFmtId="16" fontId="25" fillId="0" borderId="9" xfId="0" applyNumberFormat="1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36" fillId="0" borderId="0" xfId="0" applyFont="1"/>
    <xf numFmtId="0" fontId="25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left" vertical="center" wrapText="1"/>
    </xf>
    <xf numFmtId="166" fontId="18" fillId="2" borderId="1" xfId="5" applyNumberFormat="1" applyFont="1" applyFill="1" applyBorder="1" applyAlignment="1">
      <alignment horizontal="center" vertical="center" wrapText="1"/>
    </xf>
    <xf numFmtId="166" fontId="40" fillId="0" borderId="1" xfId="5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7" fillId="0" borderId="1" xfId="4" applyFont="1" applyBorder="1" applyAlignment="1">
      <alignment horizontal="left" vertical="center" wrapText="1"/>
    </xf>
    <xf numFmtId="166" fontId="27" fillId="0" borderId="1" xfId="5" applyNumberFormat="1" applyFont="1" applyBorder="1" applyAlignment="1">
      <alignment horizontal="center" vertical="center" wrapText="1"/>
    </xf>
    <xf numFmtId="166" fontId="24" fillId="0" borderId="1" xfId="5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69" fontId="25" fillId="0" borderId="0" xfId="5" applyFont="1"/>
    <xf numFmtId="166" fontId="18" fillId="2" borderId="1" xfId="5" applyNumberFormat="1" applyFont="1" applyFill="1" applyBorder="1" applyAlignment="1">
      <alignment horizontal="left" vertical="center" wrapText="1"/>
    </xf>
    <xf numFmtId="166" fontId="27" fillId="0" borderId="1" xfId="5" applyNumberFormat="1" applyFont="1" applyBorder="1" applyAlignment="1">
      <alignment horizontal="left" vertical="center" wrapText="1"/>
    </xf>
  </cellXfs>
  <cellStyles count="8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 2" xfId="2" xr:uid="{00000000-0005-0000-0000-000005000000}"/>
    <cellStyle name="Финансовый 3" xfId="5" xr:uid="{00000000-0005-0000-0000-000006000000}"/>
    <cellStyle name="Финансовый 4" xfId="6" xr:uid="{00000000-0005-0000-0000-000007000000}"/>
    <cellStyle name="Финансовый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9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g"/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E40E38C8-B81B-4509-87FD-66BBB71C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23BBF69A-67BA-43BD-B722-2BC8AD95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61AFC679-10E8-41D3-959B-4C7B3EDD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91D8B455-E619-4C00-81B2-0DA4F58E3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85ABE2D3-7D0C-4D38-B8FD-BA5C04B06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BED6CD33-CEC6-4AAC-8B31-A258DF284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5A835F04-3A62-409C-A9CB-048B4C6AA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tabSelected="1"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4" sqref="F14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93" t="s">
        <v>74</v>
      </c>
      <c r="G1" s="94"/>
    </row>
    <row r="2" spans="1:30" x14ac:dyDescent="0.3">
      <c r="F2" s="95"/>
      <c r="G2" s="95"/>
    </row>
    <row r="3" spans="1:30" ht="4.5" customHeight="1" x14ac:dyDescent="0.3">
      <c r="F3" s="95"/>
      <c r="G3" s="95"/>
    </row>
    <row r="4" spans="1:30" x14ac:dyDescent="0.3">
      <c r="F4" s="95"/>
      <c r="G4" s="95"/>
    </row>
    <row r="5" spans="1:30" ht="3.75" customHeight="1" x14ac:dyDescent="0.3"/>
    <row r="6" spans="1:30" ht="57.6" customHeight="1" x14ac:dyDescent="0.3">
      <c r="A6" s="98" t="s">
        <v>85</v>
      </c>
      <c r="B6" s="98"/>
      <c r="C6" s="98"/>
      <c r="D6" s="98"/>
      <c r="E6" s="98"/>
      <c r="F6" s="98"/>
      <c r="G6" s="98"/>
    </row>
    <row r="7" spans="1:30" x14ac:dyDescent="0.3">
      <c r="A7" s="99" t="s">
        <v>81</v>
      </c>
      <c r="B7" s="99"/>
      <c r="C7" s="99"/>
      <c r="D7" s="99"/>
      <c r="E7" s="99"/>
      <c r="F7" s="99"/>
      <c r="G7" s="99"/>
    </row>
    <row r="8" spans="1:30" x14ac:dyDescent="0.3">
      <c r="G8" s="8"/>
    </row>
    <row r="9" spans="1:30" ht="32.450000000000003" customHeight="1" x14ac:dyDescent="0.3">
      <c r="A9" s="100" t="s">
        <v>13</v>
      </c>
      <c r="B9" s="100" t="s">
        <v>6</v>
      </c>
      <c r="C9" s="100" t="s">
        <v>0</v>
      </c>
      <c r="D9" s="100"/>
      <c r="E9" s="100"/>
      <c r="F9" s="100"/>
      <c r="G9" s="100"/>
      <c r="H9" s="9"/>
      <c r="I9" s="9"/>
      <c r="J9" s="9"/>
      <c r="K9" s="9"/>
    </row>
    <row r="10" spans="1:30" x14ac:dyDescent="0.3">
      <c r="A10" s="100"/>
      <c r="B10" s="100"/>
      <c r="C10" s="100" t="s">
        <v>5</v>
      </c>
      <c r="D10" s="100" t="s">
        <v>1</v>
      </c>
      <c r="E10" s="100"/>
      <c r="F10" s="100"/>
      <c r="G10" s="100"/>
    </row>
    <row r="11" spans="1:30" ht="112.5" x14ac:dyDescent="0.3">
      <c r="A11" s="100"/>
      <c r="B11" s="100"/>
      <c r="C11" s="100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 x14ac:dyDescent="0.3">
      <c r="A12" s="15">
        <v>1</v>
      </c>
      <c r="B12" s="79" t="s">
        <v>749</v>
      </c>
      <c r="C12" s="20">
        <f>SUM(D12:G12)</f>
        <v>16835483000</v>
      </c>
      <c r="D12" s="15">
        <v>10714144000</v>
      </c>
      <c r="E12" s="15">
        <v>2606097000</v>
      </c>
      <c r="F12" s="15">
        <v>3515242000</v>
      </c>
      <c r="G12" s="15">
        <v>0</v>
      </c>
    </row>
    <row r="13" spans="1:30" ht="37.5" x14ac:dyDescent="0.3">
      <c r="A13" s="15">
        <v>2</v>
      </c>
      <c r="B13" s="79" t="s">
        <v>750</v>
      </c>
      <c r="C13" s="20">
        <f>SUM(D13:G13)</f>
        <v>1354558342</v>
      </c>
      <c r="D13" s="15"/>
      <c r="E13" s="15"/>
      <c r="F13" s="15">
        <f>1155105090+199453252</f>
        <v>1354558342</v>
      </c>
      <c r="G13" s="15">
        <v>0</v>
      </c>
    </row>
    <row r="14" spans="1:30" s="14" customFormat="1" ht="28.5" customHeight="1" x14ac:dyDescent="0.3">
      <c r="A14" s="96" t="s">
        <v>21</v>
      </c>
      <c r="B14" s="97"/>
      <c r="C14" s="12">
        <f>SUM(C12:C13)</f>
        <v>18190041342</v>
      </c>
      <c r="D14" s="12">
        <f t="shared" ref="C14:G14" si="0">SUM(D12:D13)</f>
        <v>10714144000</v>
      </c>
      <c r="E14" s="57">
        <f t="shared" si="0"/>
        <v>2606097000</v>
      </c>
      <c r="F14" s="12">
        <f t="shared" si="0"/>
        <v>4869800342</v>
      </c>
      <c r="G14" s="44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E5" sqref="E5:E6"/>
    </sheetView>
  </sheetViews>
  <sheetFormatPr defaultColWidth="9.140625" defaultRowHeight="18.75" x14ac:dyDescent="0.2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 x14ac:dyDescent="0.25">
      <c r="G1" s="101" t="s">
        <v>75</v>
      </c>
      <c r="H1" s="101"/>
      <c r="I1" s="101"/>
      <c r="J1" s="101"/>
      <c r="K1" s="103"/>
      <c r="L1" s="103"/>
    </row>
    <row r="2" spans="1:16" x14ac:dyDescent="0.25">
      <c r="K2" s="103"/>
      <c r="L2" s="103"/>
    </row>
    <row r="3" spans="1:16" ht="78.75" customHeight="1" x14ac:dyDescent="0.25">
      <c r="A3" s="109" t="s">
        <v>86</v>
      </c>
      <c r="B3" s="109"/>
      <c r="C3" s="109"/>
      <c r="D3" s="109"/>
      <c r="E3" s="109"/>
      <c r="F3" s="109"/>
      <c r="G3" s="109"/>
      <c r="H3" s="109"/>
      <c r="I3" s="109"/>
      <c r="J3" s="109"/>
      <c r="K3" s="27"/>
      <c r="L3" s="27"/>
      <c r="M3" s="22"/>
      <c r="N3" s="22"/>
      <c r="O3" s="22"/>
      <c r="P3" s="22"/>
    </row>
    <row r="4" spans="1:16" x14ac:dyDescent="0.25">
      <c r="J4" s="24"/>
      <c r="L4" s="21"/>
    </row>
    <row r="5" spans="1:16" ht="39.75" customHeight="1" x14ac:dyDescent="0.25">
      <c r="A5" s="106" t="s">
        <v>13</v>
      </c>
      <c r="B5" s="104" t="s">
        <v>48</v>
      </c>
      <c r="C5" s="104" t="s">
        <v>49</v>
      </c>
      <c r="D5" s="104" t="s">
        <v>50</v>
      </c>
      <c r="E5" s="104" t="s">
        <v>51</v>
      </c>
      <c r="F5" s="108" t="s">
        <v>53</v>
      </c>
      <c r="G5" s="108"/>
      <c r="H5" s="104" t="s">
        <v>60</v>
      </c>
      <c r="I5" s="104" t="s">
        <v>61</v>
      </c>
      <c r="J5" s="104" t="s">
        <v>69</v>
      </c>
      <c r="L5" s="24"/>
    </row>
    <row r="6" spans="1:16" ht="159.75" customHeight="1" x14ac:dyDescent="0.25">
      <c r="A6" s="107"/>
      <c r="B6" s="105"/>
      <c r="C6" s="105"/>
      <c r="D6" s="105"/>
      <c r="E6" s="105"/>
      <c r="F6" s="51" t="s">
        <v>59</v>
      </c>
      <c r="G6" s="51" t="s">
        <v>62</v>
      </c>
      <c r="H6" s="105"/>
      <c r="I6" s="105"/>
      <c r="J6" s="105"/>
      <c r="L6" s="24"/>
    </row>
    <row r="7" spans="1:16" ht="36.75" customHeight="1" x14ac:dyDescent="0.3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 x14ac:dyDescent="0.3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 x14ac:dyDescent="0.3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 x14ac:dyDescent="0.3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 x14ac:dyDescent="0.25">
      <c r="L11" s="24"/>
    </row>
    <row r="12" spans="1:16" ht="4.5" customHeight="1" x14ac:dyDescent="0.25">
      <c r="L12" s="24"/>
    </row>
    <row r="13" spans="1:16" ht="66.75" customHeight="1" x14ac:dyDescent="0.25">
      <c r="A13" s="102" t="s">
        <v>70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28" activePane="bottomRight" state="frozen"/>
      <selection activeCell="F9" sqref="F9"/>
      <selection pane="topRight" activeCell="F9" sqref="F9"/>
      <selection pane="bottomLeft" activeCell="F9" sqref="F9"/>
      <selection pane="bottomRight" activeCell="D38" sqref="D38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 x14ac:dyDescent="0.25">
      <c r="E1" s="110" t="s">
        <v>73</v>
      </c>
      <c r="F1" s="110"/>
    </row>
    <row r="2" spans="1:6" x14ac:dyDescent="0.25">
      <c r="A2" s="4"/>
      <c r="F2" s="56"/>
    </row>
    <row r="3" spans="1:6" ht="60.75" customHeight="1" x14ac:dyDescent="0.25">
      <c r="A3" s="113" t="s">
        <v>87</v>
      </c>
      <c r="B3" s="113"/>
      <c r="C3" s="113"/>
      <c r="D3" s="113"/>
      <c r="E3" s="113"/>
      <c r="F3" s="113"/>
    </row>
    <row r="4" spans="1:6" ht="17.45" customHeight="1" x14ac:dyDescent="0.25">
      <c r="F4" s="11"/>
    </row>
    <row r="5" spans="1:6" ht="29.25" customHeight="1" x14ac:dyDescent="0.25">
      <c r="A5" s="111" t="s">
        <v>13</v>
      </c>
      <c r="B5" s="111" t="s">
        <v>14</v>
      </c>
      <c r="C5" s="111" t="s">
        <v>54</v>
      </c>
      <c r="D5" s="116" t="s">
        <v>15</v>
      </c>
      <c r="E5" s="116"/>
      <c r="F5" s="111" t="s">
        <v>41</v>
      </c>
    </row>
    <row r="6" spans="1:6" ht="35.25" customHeight="1" x14ac:dyDescent="0.25">
      <c r="A6" s="112"/>
      <c r="B6" s="112"/>
      <c r="C6" s="112"/>
      <c r="D6" s="16" t="s">
        <v>16</v>
      </c>
      <c r="E6" s="16" t="s">
        <v>17</v>
      </c>
      <c r="F6" s="112"/>
    </row>
    <row r="7" spans="1:6" ht="20.25" customHeight="1" x14ac:dyDescent="0.25">
      <c r="A7" s="114">
        <v>1</v>
      </c>
      <c r="B7" s="81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 x14ac:dyDescent="0.25">
      <c r="A8" s="115"/>
      <c r="B8" s="82" t="s">
        <v>18</v>
      </c>
      <c r="C8" s="60" t="s">
        <v>57</v>
      </c>
      <c r="D8" s="46">
        <f>+SUMIFS('5-илова'!N:N,'5-илова'!D:D,F:F,'5-илова'!B:B,B:B)</f>
        <v>4</v>
      </c>
      <c r="E8" s="46">
        <f>+SUMIFS('5-илова'!P:P,'5-илова'!D:D,F:F,'5-илова'!B:B,B:B)</f>
        <v>3385000</v>
      </c>
      <c r="F8" s="46" t="s">
        <v>488</v>
      </c>
    </row>
    <row r="9" spans="1:6" ht="30" x14ac:dyDescent="0.25">
      <c r="A9" s="115"/>
      <c r="B9" s="82" t="s">
        <v>18</v>
      </c>
      <c r="C9" s="60" t="s">
        <v>57</v>
      </c>
      <c r="D9" s="18">
        <f>+SUMIFS('5-илова'!N:N,'5-илова'!D:D,F:F,'5-илова'!B:B,B:B)</f>
        <v>8</v>
      </c>
      <c r="E9" s="46">
        <f>+SUMIFS('5-илова'!P:P,'5-илова'!D:D,F:F,'5-илова'!B:B,B:B)</f>
        <v>306161862.05000001</v>
      </c>
      <c r="F9" s="18" t="s">
        <v>678</v>
      </c>
    </row>
    <row r="10" spans="1:6" ht="20.25" customHeight="1" x14ac:dyDescent="0.25">
      <c r="A10" s="115"/>
      <c r="B10" s="82" t="s">
        <v>18</v>
      </c>
      <c r="C10" s="60" t="s">
        <v>58</v>
      </c>
      <c r="D10" s="46">
        <f>+SUMIFS('5-илова'!O:O,'5-илова'!D:D,F:F,'5-илова'!B:B,#REF!)</f>
        <v>0</v>
      </c>
      <c r="E10" s="46">
        <f>+SUMIFS('5-илова'!P:P,'5-илова'!D:D,F:F,'5-илова'!B:B,#REF!)</f>
        <v>0</v>
      </c>
      <c r="F10" s="46">
        <v>0</v>
      </c>
    </row>
    <row r="11" spans="1:6" ht="20.25" customHeight="1" x14ac:dyDescent="0.25">
      <c r="A11" s="115"/>
      <c r="B11" s="82" t="s">
        <v>18</v>
      </c>
      <c r="C11" s="60" t="s">
        <v>55</v>
      </c>
      <c r="D11" s="18">
        <f>+SUMIFS('5-илова'!Q:Q,'5-илова'!D:D,F:F,'5-илова'!B:B,B:B)</f>
        <v>16</v>
      </c>
      <c r="E11" s="18">
        <f>+SUMIFS('5-илова'!S:S,'5-илова'!D:D,F:F,'5-илова'!B:B,B:B)</f>
        <v>40642196.583999999</v>
      </c>
      <c r="F11" s="18" t="s">
        <v>488</v>
      </c>
    </row>
    <row r="12" spans="1:6" ht="20.25" customHeight="1" x14ac:dyDescent="0.25">
      <c r="A12" s="115"/>
      <c r="B12" s="82" t="s">
        <v>18</v>
      </c>
      <c r="C12" s="60" t="s">
        <v>55</v>
      </c>
      <c r="D12" s="46">
        <f>+SUMIFS('5-илова'!Q:Q,'5-илова'!D:D,F:F,'5-илова'!B:B,B:B)</f>
        <v>0</v>
      </c>
      <c r="E12" s="46">
        <f>+SUMIFS('5-илова'!S:S,'5-илова'!D:D,F:F,'5-илова'!B:B,B:B)</f>
        <v>0</v>
      </c>
      <c r="F12" s="46" t="s">
        <v>678</v>
      </c>
    </row>
    <row r="13" spans="1:6" ht="20.25" customHeight="1" x14ac:dyDescent="0.25">
      <c r="A13" s="114">
        <f>+A7+1</f>
        <v>2</v>
      </c>
      <c r="B13" s="81" t="s">
        <v>19</v>
      </c>
      <c r="C13" s="59" t="s">
        <v>56</v>
      </c>
      <c r="D13" s="17">
        <v>0</v>
      </c>
      <c r="E13" s="17">
        <v>0</v>
      </c>
      <c r="F13" s="17">
        <v>0</v>
      </c>
    </row>
    <row r="14" spans="1:6" ht="30" x14ac:dyDescent="0.25">
      <c r="A14" s="115"/>
      <c r="B14" s="82" t="s">
        <v>19</v>
      </c>
      <c r="C14" s="60" t="s">
        <v>57</v>
      </c>
      <c r="D14" s="46">
        <f>+SUMIFS('5-илова'!N:N,'5-илова'!D:D,F:F,'5-илова'!B:B,B:B)</f>
        <v>14</v>
      </c>
      <c r="E14" s="46">
        <f>+SUMIFS('5-илова'!P:P,'5-илова'!D:D,F:F,'5-илова'!B:B,B:B)</f>
        <v>86418610</v>
      </c>
      <c r="F14" s="46" t="s">
        <v>488</v>
      </c>
    </row>
    <row r="15" spans="1:6" ht="30" x14ac:dyDescent="0.25">
      <c r="A15" s="115"/>
      <c r="B15" s="82" t="s">
        <v>19</v>
      </c>
      <c r="C15" s="60" t="s">
        <v>57</v>
      </c>
      <c r="D15" s="46">
        <f>+SUMIFS('5-илова'!N:N,'5-илова'!D:D,F:F,'5-илова'!B:B,B:B)</f>
        <v>4</v>
      </c>
      <c r="E15" s="46">
        <f>+SUMIFS('5-илова'!P:P,'5-илова'!D:D,F:F,'5-илова'!B:B,B:B)</f>
        <v>51900432</v>
      </c>
      <c r="F15" s="18" t="s">
        <v>678</v>
      </c>
    </row>
    <row r="16" spans="1:6" ht="20.25" customHeight="1" x14ac:dyDescent="0.25">
      <c r="A16" s="115"/>
      <c r="B16" s="82" t="s">
        <v>19</v>
      </c>
      <c r="C16" s="62" t="s">
        <v>58</v>
      </c>
      <c r="D16" s="46">
        <f>+SUMIFS('5-илова'!O:O,'5-илова'!D:D,F:F,'5-илова'!B:B,#REF!)</f>
        <v>0</v>
      </c>
      <c r="E16" s="46">
        <f>+SUMIFS('5-илова'!P:P,'5-илова'!D:D,F:F,'5-илова'!B:B,#REF!)</f>
        <v>0</v>
      </c>
      <c r="F16" s="58">
        <v>0</v>
      </c>
    </row>
    <row r="17" spans="1:6" s="3" customFormat="1" ht="20.25" customHeight="1" x14ac:dyDescent="0.25">
      <c r="A17" s="115"/>
      <c r="B17" s="82" t="s">
        <v>19</v>
      </c>
      <c r="C17" s="60" t="s">
        <v>55</v>
      </c>
      <c r="D17" s="46">
        <f>+SUMIFS('5-илова'!Q:Q,'5-илова'!D:D,F:F,'5-илова'!B:B,B:B)</f>
        <v>22</v>
      </c>
      <c r="E17" s="46">
        <f>+SUMIFS('5-илова'!S:S,'5-илова'!D:D,F:F,'5-илова'!B:B,B:B)</f>
        <v>1954969736.0999999</v>
      </c>
      <c r="F17" s="46" t="s">
        <v>488</v>
      </c>
    </row>
    <row r="18" spans="1:6" s="3" customFormat="1" ht="20.25" customHeight="1" x14ac:dyDescent="0.25">
      <c r="A18" s="115"/>
      <c r="B18" s="82" t="s">
        <v>19</v>
      </c>
      <c r="C18" s="61" t="s">
        <v>55</v>
      </c>
      <c r="D18" s="46">
        <f>+SUMIFS('5-илова'!Q:Q,'5-илова'!D:D,F:F,'5-илова'!B:B,B:B)</f>
        <v>5</v>
      </c>
      <c r="E18" s="46">
        <f>+SUMIFS('5-илова'!S:S,'5-илова'!D:D,F:F,'5-илова'!B:B,B:B)</f>
        <v>10368583</v>
      </c>
      <c r="F18" s="19" t="s">
        <v>678</v>
      </c>
    </row>
    <row r="19" spans="1:6" ht="20.25" customHeight="1" x14ac:dyDescent="0.25">
      <c r="A19" s="114">
        <v>3</v>
      </c>
      <c r="B19" s="81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 x14ac:dyDescent="0.25">
      <c r="A20" s="115"/>
      <c r="B20" s="82" t="s">
        <v>20</v>
      </c>
      <c r="C20" s="60" t="s">
        <v>57</v>
      </c>
      <c r="D20" s="46">
        <f>+SUMIFS('5-илова'!N:N,'5-илова'!D:D,F:F,'5-илова'!B:B,B:B)</f>
        <v>10</v>
      </c>
      <c r="E20" s="46">
        <f>+SUMIFS('5-илова'!P:P,'5-илова'!D:D,F:F,'5-илова'!B:B,B:B)</f>
        <v>9769960</v>
      </c>
      <c r="F20" s="46" t="s">
        <v>488</v>
      </c>
    </row>
    <row r="21" spans="1:6" ht="30" x14ac:dyDescent="0.25">
      <c r="A21" s="115"/>
      <c r="B21" s="82" t="s">
        <v>20</v>
      </c>
      <c r="C21" s="60" t="s">
        <v>57</v>
      </c>
      <c r="D21" s="46">
        <f>+SUMIFS('5-илова'!N:N,'5-илова'!D:D,F:F,'5-илова'!B:B,B:B)</f>
        <v>4</v>
      </c>
      <c r="E21" s="46">
        <f>+SUMIFS('5-илова'!P:P,'5-илова'!D:D,F:F,'5-илова'!B:B,B:B)</f>
        <v>34652954</v>
      </c>
      <c r="F21" s="46" t="s">
        <v>678</v>
      </c>
    </row>
    <row r="22" spans="1:6" ht="20.25" customHeight="1" x14ac:dyDescent="0.25">
      <c r="A22" s="115"/>
      <c r="B22" s="82" t="s">
        <v>20</v>
      </c>
      <c r="C22" s="60" t="s">
        <v>58</v>
      </c>
      <c r="D22" s="46">
        <f>+SUMIFS('5-илова'!O:O,'5-илова'!D:D,F:F,'5-илова'!B:B,#REF!)</f>
        <v>0</v>
      </c>
      <c r="E22" s="46">
        <f>+SUMIFS('5-илова'!P:P,'5-илова'!D:D,F:F,'5-илова'!B:B,#REF!)</f>
        <v>0</v>
      </c>
      <c r="F22" s="46">
        <v>0</v>
      </c>
    </row>
    <row r="23" spans="1:6" ht="20.25" customHeight="1" x14ac:dyDescent="0.25">
      <c r="A23" s="115"/>
      <c r="B23" s="82" t="s">
        <v>20</v>
      </c>
      <c r="C23" s="60" t="s">
        <v>55</v>
      </c>
      <c r="D23" s="46">
        <f>+SUMIFS('5-илова'!Q:Q,'5-илова'!D:D,F:F,'5-илова'!B:B,B:B)</f>
        <v>5</v>
      </c>
      <c r="E23" s="46">
        <f>+SUMIFS('5-илова'!S:S,'5-илова'!D:D,F:F,'5-илова'!B:B,B:B)</f>
        <v>154417408</v>
      </c>
      <c r="F23" s="46" t="s">
        <v>488</v>
      </c>
    </row>
    <row r="24" spans="1:6" ht="20.25" customHeight="1" x14ac:dyDescent="0.25">
      <c r="A24" s="118"/>
      <c r="B24" s="83" t="s">
        <v>20</v>
      </c>
      <c r="C24" s="61" t="s">
        <v>55</v>
      </c>
      <c r="D24" s="46">
        <f>+SUMIFS('5-илова'!Q:Q,'5-илова'!D:D,F:F,'5-илова'!B:B,B:B)</f>
        <v>7</v>
      </c>
      <c r="E24" s="46">
        <f>+SUMIFS('5-илова'!S:S,'5-илова'!D:D,F:F,'5-илова'!B:B,B:B)</f>
        <v>53928450</v>
      </c>
      <c r="F24" s="19" t="s">
        <v>678</v>
      </c>
    </row>
    <row r="25" spans="1:6" ht="20.25" customHeight="1" x14ac:dyDescent="0.25">
      <c r="A25" s="114">
        <v>4</v>
      </c>
      <c r="B25" s="81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 x14ac:dyDescent="0.25">
      <c r="A26" s="115"/>
      <c r="B26" s="82" t="s">
        <v>42</v>
      </c>
      <c r="C26" s="60" t="s">
        <v>57</v>
      </c>
      <c r="D26" s="46">
        <f>+SUMIFS('5-илова'!N:N,'5-илова'!D:D,F:F,'5-илова'!B:B,B:B)</f>
        <v>0</v>
      </c>
      <c r="E26" s="46">
        <f>+SUMIFS('5-илова'!P:P,'5-илова'!D:D,F:F,'5-илова'!B:B,B:B)</f>
        <v>0</v>
      </c>
      <c r="F26" s="46" t="s">
        <v>488</v>
      </c>
    </row>
    <row r="27" spans="1:6" ht="30" x14ac:dyDescent="0.25">
      <c r="A27" s="115"/>
      <c r="B27" s="82" t="s">
        <v>42</v>
      </c>
      <c r="C27" s="60" t="s">
        <v>57</v>
      </c>
      <c r="D27" s="46">
        <f>+SUMIFS('5-илова'!N:N,'5-илова'!D:D,F:F,'5-илова'!B:B,B:B)</f>
        <v>0</v>
      </c>
      <c r="E27" s="46">
        <f>+SUMIFS('5-илова'!P:P,'5-илова'!D:D,F:F,'5-илова'!B:B,B:B)</f>
        <v>0</v>
      </c>
      <c r="F27" s="46" t="s">
        <v>678</v>
      </c>
    </row>
    <row r="28" spans="1:6" ht="20.25" customHeight="1" x14ac:dyDescent="0.25">
      <c r="A28" s="115"/>
      <c r="B28" s="82" t="s">
        <v>42</v>
      </c>
      <c r="C28" s="60" t="s">
        <v>58</v>
      </c>
      <c r="D28" s="46">
        <f>+SUMIFS('5-илова'!O:O,'5-илова'!D:D,F:F,'5-илова'!B:B,#REF!)</f>
        <v>0</v>
      </c>
      <c r="E28" s="46">
        <f>+SUMIFS('5-илова'!P:P,'5-илова'!D:D,F:F,'5-илова'!B:B,#REF!)</f>
        <v>0</v>
      </c>
      <c r="F28" s="46">
        <v>0</v>
      </c>
    </row>
    <row r="29" spans="1:6" ht="20.25" customHeight="1" x14ac:dyDescent="0.25">
      <c r="A29" s="115"/>
      <c r="B29" s="82" t="s">
        <v>42</v>
      </c>
      <c r="C29" s="60" t="s">
        <v>55</v>
      </c>
      <c r="D29" s="46">
        <f>+SUMIFS('5-илова'!Q:Q,'5-илова'!D:D,F:F,'5-илова'!B:B,B:B)</f>
        <v>0</v>
      </c>
      <c r="E29" s="46">
        <f>+SUMIFS('5-илова'!S:S,'5-илова'!D:D,F:F,'5-илова'!B:B,B:B)</f>
        <v>0</v>
      </c>
      <c r="F29" s="46" t="s">
        <v>488</v>
      </c>
    </row>
    <row r="30" spans="1:6" ht="20.25" customHeight="1" x14ac:dyDescent="0.25">
      <c r="A30" s="118"/>
      <c r="B30" s="83" t="s">
        <v>42</v>
      </c>
      <c r="C30" s="61" t="s">
        <v>55</v>
      </c>
      <c r="D30" s="19">
        <f>+SUMIFS('5-илова'!Q:Q,'5-илова'!D:D,F:F,'5-илова'!B:B,B:B)</f>
        <v>0</v>
      </c>
      <c r="E30" s="19">
        <f>+SUMIFS('5-илова'!S:S,'5-илова'!D:D,F:F,'5-илова'!B:B,B:B)</f>
        <v>0</v>
      </c>
      <c r="F30" s="19" t="s">
        <v>678</v>
      </c>
    </row>
    <row r="31" spans="1:6" x14ac:dyDescent="0.25">
      <c r="D31" s="90"/>
      <c r="E31" s="90"/>
    </row>
    <row r="32" spans="1:6" ht="18.75" customHeight="1" x14ac:dyDescent="0.25">
      <c r="A32" s="117" t="s">
        <v>70</v>
      </c>
      <c r="B32" s="117"/>
      <c r="C32" s="117"/>
      <c r="D32" s="117"/>
      <c r="E32" s="117"/>
      <c r="F32" s="117"/>
    </row>
    <row r="33" spans="1:6" x14ac:dyDescent="0.25">
      <c r="A33" s="117"/>
      <c r="B33" s="117"/>
      <c r="C33" s="117"/>
      <c r="D33" s="117"/>
      <c r="E33" s="117"/>
      <c r="F33" s="117"/>
    </row>
    <row r="34" spans="1:6" ht="31.5" customHeight="1" x14ac:dyDescent="0.25">
      <c r="A34" s="117"/>
      <c r="B34" s="117"/>
      <c r="C34" s="117"/>
      <c r="D34" s="117"/>
      <c r="E34" s="117"/>
      <c r="F34" s="117"/>
    </row>
  </sheetData>
  <mergeCells count="12">
    <mergeCell ref="A13:A18"/>
    <mergeCell ref="D5:E5"/>
    <mergeCell ref="A7:A12"/>
    <mergeCell ref="A32:F34"/>
    <mergeCell ref="A19:A24"/>
    <mergeCell ref="A25:A30"/>
    <mergeCell ref="E1:F1"/>
    <mergeCell ref="F5:F6"/>
    <mergeCell ref="A3:F3"/>
    <mergeCell ref="A5:A6"/>
    <mergeCell ref="B5:B6"/>
    <mergeCell ref="C5:C6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/>
  </sheetViews>
  <sheetFormatPr defaultColWidth="9.140625" defaultRowHeight="18.75" x14ac:dyDescent="0.2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 x14ac:dyDescent="0.25">
      <c r="I1" s="119" t="s">
        <v>76</v>
      </c>
      <c r="J1" s="119"/>
      <c r="K1" s="119"/>
      <c r="L1" s="119"/>
    </row>
    <row r="2" spans="1:15" ht="77.25" customHeight="1" x14ac:dyDescent="0.25">
      <c r="A2" s="109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27"/>
      <c r="N2" s="27"/>
      <c r="O2" s="27"/>
    </row>
    <row r="3" spans="1:15" x14ac:dyDescent="0.25">
      <c r="L3" s="24"/>
    </row>
    <row r="4" spans="1:15" ht="33.75" customHeight="1" x14ac:dyDescent="0.25">
      <c r="A4" s="121" t="s">
        <v>13</v>
      </c>
      <c r="B4" s="121" t="s">
        <v>14</v>
      </c>
      <c r="C4" s="121" t="s">
        <v>7</v>
      </c>
      <c r="D4" s="121" t="s">
        <v>43</v>
      </c>
      <c r="E4" s="121" t="s">
        <v>11</v>
      </c>
      <c r="F4" s="121" t="s">
        <v>12</v>
      </c>
      <c r="G4" s="123" t="s">
        <v>53</v>
      </c>
      <c r="H4" s="123"/>
      <c r="I4" s="121" t="s">
        <v>8</v>
      </c>
      <c r="J4" s="121" t="s">
        <v>9</v>
      </c>
      <c r="K4" s="121" t="s">
        <v>10</v>
      </c>
      <c r="L4" s="121" t="s">
        <v>63</v>
      </c>
    </row>
    <row r="5" spans="1:15" ht="99.95" customHeight="1" x14ac:dyDescent="0.25">
      <c r="A5" s="122"/>
      <c r="B5" s="122"/>
      <c r="C5" s="122"/>
      <c r="D5" s="122"/>
      <c r="E5" s="122"/>
      <c r="F5" s="122"/>
      <c r="G5" s="64" t="s">
        <v>59</v>
      </c>
      <c r="H5" s="64" t="s">
        <v>62</v>
      </c>
      <c r="I5" s="122"/>
      <c r="J5" s="122"/>
      <c r="K5" s="122"/>
      <c r="L5" s="122"/>
    </row>
    <row r="6" spans="1:15" s="76" customFormat="1" ht="15" x14ac:dyDescent="0.25">
      <c r="A6" s="72">
        <v>1</v>
      </c>
      <c r="B6" s="72">
        <v>0</v>
      </c>
      <c r="C6" s="73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</row>
    <row r="7" spans="1:15" s="76" customFormat="1" ht="15" x14ac:dyDescent="0.25">
      <c r="A7" s="72">
        <f t="shared" ref="A7:A11" si="0">+A6+1</f>
        <v>2</v>
      </c>
      <c r="B7" s="72">
        <v>0</v>
      </c>
      <c r="C7" s="73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</row>
    <row r="8" spans="1:15" s="76" customFormat="1" ht="15" x14ac:dyDescent="0.25">
      <c r="A8" s="72">
        <f t="shared" si="0"/>
        <v>3</v>
      </c>
      <c r="B8" s="72">
        <v>0</v>
      </c>
      <c r="C8" s="73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</row>
    <row r="9" spans="1:15" s="76" customFormat="1" ht="15" x14ac:dyDescent="0.25">
      <c r="A9" s="72">
        <f t="shared" si="0"/>
        <v>4</v>
      </c>
      <c r="B9" s="72">
        <v>0</v>
      </c>
      <c r="C9" s="73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</row>
    <row r="10" spans="1:15" s="76" customFormat="1" ht="15" x14ac:dyDescent="0.25">
      <c r="A10" s="72">
        <f t="shared" si="0"/>
        <v>5</v>
      </c>
      <c r="B10" s="72">
        <v>0</v>
      </c>
      <c r="C10" s="73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</row>
    <row r="11" spans="1:15" s="76" customFormat="1" ht="15" x14ac:dyDescent="0.25">
      <c r="A11" s="72">
        <f t="shared" si="0"/>
        <v>6</v>
      </c>
      <c r="B11" s="72">
        <v>0</v>
      </c>
      <c r="C11" s="73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</row>
    <row r="12" spans="1:15" ht="14.25" customHeight="1" x14ac:dyDescent="0.25"/>
    <row r="13" spans="1:15" ht="54" customHeight="1" x14ac:dyDescent="0.25">
      <c r="A13" s="120" t="s">
        <v>70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S137"/>
  <sheetViews>
    <sheetView view="pageBreakPreview" zoomScale="85" zoomScaleNormal="85" zoomScaleSheetLayoutView="85" workbookViewId="0">
      <pane xSplit="4" ySplit="6" topLeftCell="E130" activePane="bottomRight" state="frozen"/>
      <selection pane="topRight" activeCell="E1" sqref="E1"/>
      <selection pane="bottomLeft" activeCell="A7" sqref="A7"/>
      <selection pane="bottomRight" activeCell="G132" sqref="G132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30.28515625" style="21" customWidth="1"/>
    <col min="4" max="4" width="15.7109375" style="23" customWidth="1"/>
    <col min="5" max="5" width="18.140625" style="23" customWidth="1"/>
    <col min="6" max="6" width="25.7109375" style="23" customWidth="1"/>
    <col min="7" max="7" width="40.7109375" style="23" customWidth="1"/>
    <col min="8" max="8" width="18.140625" style="23" customWidth="1"/>
    <col min="9" max="9" width="17.85546875" style="23" customWidth="1"/>
    <col min="10" max="10" width="16.85546875" style="23" customWidth="1"/>
    <col min="11" max="11" width="18.140625" style="23" customWidth="1"/>
    <col min="12" max="12" width="19.42578125" style="23" customWidth="1"/>
    <col min="13" max="13" width="16.7109375" style="21" customWidth="1"/>
    <col min="14" max="15" width="15.7109375" style="86" customWidth="1"/>
    <col min="16" max="16" width="16.7109375" style="74" bestFit="1" customWidth="1"/>
    <col min="17" max="18" width="15.7109375" style="74" customWidth="1"/>
    <col min="19" max="19" width="18.7109375" style="74" customWidth="1"/>
    <col min="20" max="22" width="18.7109375" style="21" customWidth="1"/>
    <col min="23" max="28" width="15.7109375" style="21" customWidth="1"/>
    <col min="29" max="16384" width="9.140625" style="21"/>
  </cols>
  <sheetData>
    <row r="1" spans="1:19" ht="74.25" customHeight="1" x14ac:dyDescent="0.25">
      <c r="I1" s="101" t="s">
        <v>648</v>
      </c>
      <c r="J1" s="101"/>
      <c r="K1" s="101"/>
      <c r="L1" s="101"/>
    </row>
    <row r="2" spans="1:19" x14ac:dyDescent="0.25">
      <c r="K2" s="125"/>
      <c r="L2" s="125"/>
    </row>
    <row r="3" spans="1:19" ht="81.75" customHeight="1" x14ac:dyDescent="0.25">
      <c r="A3" s="109" t="s">
        <v>84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22"/>
      <c r="N3" s="88"/>
      <c r="O3" s="88"/>
      <c r="P3" s="89"/>
      <c r="Q3" s="89"/>
      <c r="R3" s="89"/>
    </row>
    <row r="4" spans="1:19" x14ac:dyDescent="0.25">
      <c r="L4" s="24"/>
    </row>
    <row r="5" spans="1:19" s="75" customFormat="1" ht="24.95" customHeight="1" x14ac:dyDescent="0.25">
      <c r="A5" s="124" t="s">
        <v>13</v>
      </c>
      <c r="B5" s="124" t="s">
        <v>14</v>
      </c>
      <c r="C5" s="124" t="s">
        <v>7</v>
      </c>
      <c r="D5" s="124" t="s">
        <v>489</v>
      </c>
      <c r="E5" s="124" t="s">
        <v>11</v>
      </c>
      <c r="F5" s="124" t="s">
        <v>12</v>
      </c>
      <c r="G5" s="123" t="s">
        <v>53</v>
      </c>
      <c r="H5" s="123"/>
      <c r="I5" s="124" t="s">
        <v>8</v>
      </c>
      <c r="J5" s="124" t="s">
        <v>9</v>
      </c>
      <c r="K5" s="124" t="s">
        <v>10</v>
      </c>
      <c r="L5" s="124" t="s">
        <v>64</v>
      </c>
      <c r="N5" s="86"/>
      <c r="O5" s="86"/>
      <c r="P5" s="74"/>
      <c r="Q5" s="74"/>
      <c r="R5" s="74"/>
      <c r="S5" s="76"/>
    </row>
    <row r="6" spans="1:19" s="75" customFormat="1" ht="99.95" customHeight="1" x14ac:dyDescent="0.25">
      <c r="A6" s="124"/>
      <c r="B6" s="124"/>
      <c r="C6" s="124"/>
      <c r="D6" s="124"/>
      <c r="E6" s="124"/>
      <c r="F6" s="124"/>
      <c r="G6" s="84" t="s">
        <v>59</v>
      </c>
      <c r="H6" s="84" t="s">
        <v>62</v>
      </c>
      <c r="I6" s="124"/>
      <c r="J6" s="124"/>
      <c r="K6" s="124"/>
      <c r="L6" s="124"/>
      <c r="N6" s="72" t="s">
        <v>679</v>
      </c>
      <c r="O6" s="72" t="s">
        <v>16</v>
      </c>
      <c r="P6" s="72" t="s">
        <v>747</v>
      </c>
      <c r="Q6" s="72" t="s">
        <v>748</v>
      </c>
      <c r="R6" s="72" t="s">
        <v>16</v>
      </c>
      <c r="S6" s="72" t="s">
        <v>747</v>
      </c>
    </row>
    <row r="7" spans="1:19" s="75" customFormat="1" ht="15.75" x14ac:dyDescent="0.25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N7" s="91"/>
      <c r="O7" s="91"/>
      <c r="P7" s="91"/>
      <c r="Q7" s="91"/>
      <c r="R7" s="91"/>
      <c r="S7" s="91"/>
    </row>
    <row r="8" spans="1:19" s="74" customFormat="1" ht="38.25" x14ac:dyDescent="0.25">
      <c r="A8" s="72">
        <v>1</v>
      </c>
      <c r="B8" s="72" t="s">
        <v>18</v>
      </c>
      <c r="C8" s="73" t="s">
        <v>487</v>
      </c>
      <c r="D8" s="72" t="s">
        <v>488</v>
      </c>
      <c r="E8" s="78" t="s">
        <v>559</v>
      </c>
      <c r="F8" s="73" t="s">
        <v>490</v>
      </c>
      <c r="G8" s="73" t="s">
        <v>491</v>
      </c>
      <c r="H8" s="72">
        <v>300970850</v>
      </c>
      <c r="I8" s="72" t="s">
        <v>492</v>
      </c>
      <c r="J8" s="72">
        <f>520*3</f>
        <v>1560</v>
      </c>
      <c r="K8" s="72">
        <v>9600</v>
      </c>
      <c r="L8" s="72">
        <f t="shared" ref="L8:L22" si="0">+J8*K8</f>
        <v>14976000</v>
      </c>
      <c r="N8" s="86"/>
      <c r="O8" s="86">
        <f>+IF(N8&gt;0,J8,0)</f>
        <v>0</v>
      </c>
      <c r="P8" s="86">
        <f>+IF(N8&gt;0,L8,0)</f>
        <v>0</v>
      </c>
      <c r="Q8" s="86">
        <f>+IF(N8&gt;0,0,1)</f>
        <v>1</v>
      </c>
      <c r="R8" s="86">
        <f>+IF(Q8&gt;0,J8,0)</f>
        <v>1560</v>
      </c>
      <c r="S8" s="86">
        <f>+IF(Q8&gt;0,L8,0)</f>
        <v>14976000</v>
      </c>
    </row>
    <row r="9" spans="1:19" s="74" customFormat="1" ht="38.25" x14ac:dyDescent="0.25">
      <c r="A9" s="72">
        <f t="shared" ref="A9" si="1">+A8+1</f>
        <v>2</v>
      </c>
      <c r="B9" s="72" t="s">
        <v>18</v>
      </c>
      <c r="C9" s="73" t="s">
        <v>493</v>
      </c>
      <c r="D9" s="72" t="s">
        <v>488</v>
      </c>
      <c r="E9" s="78" t="s">
        <v>556</v>
      </c>
      <c r="F9" s="73" t="s">
        <v>494</v>
      </c>
      <c r="G9" s="73" t="s">
        <v>495</v>
      </c>
      <c r="H9" s="72">
        <v>200898364</v>
      </c>
      <c r="I9" s="72" t="s">
        <v>496</v>
      </c>
      <c r="J9" s="72">
        <v>3</v>
      </c>
      <c r="K9" s="72">
        <v>600000</v>
      </c>
      <c r="L9" s="72">
        <f t="shared" si="0"/>
        <v>1800000</v>
      </c>
      <c r="N9" s="86"/>
      <c r="O9" s="86">
        <f t="shared" ref="O9:O72" si="2">+IF(N9&gt;0,J9,0)</f>
        <v>0</v>
      </c>
      <c r="P9" s="86">
        <f t="shared" ref="P9:P72" si="3">+IF(N9&gt;0,L9,0)</f>
        <v>0</v>
      </c>
      <c r="Q9" s="86">
        <f t="shared" ref="Q9:Q72" si="4">+IF(N9&gt;0,0,1)</f>
        <v>1</v>
      </c>
      <c r="R9" s="86">
        <f t="shared" ref="R9:R72" si="5">+IF(Q9&gt;0,J9,0)</f>
        <v>3</v>
      </c>
      <c r="S9" s="86">
        <f t="shared" ref="S9:S72" si="6">+IF(Q9&gt;0,L9,0)</f>
        <v>1800000</v>
      </c>
    </row>
    <row r="10" spans="1:19" s="74" customFormat="1" ht="60" x14ac:dyDescent="0.25">
      <c r="A10" s="72">
        <f t="shared" ref="A10:A41" si="7">+A9+1</f>
        <v>3</v>
      </c>
      <c r="B10" s="72" t="s">
        <v>18</v>
      </c>
      <c r="C10" s="73" t="s">
        <v>497</v>
      </c>
      <c r="D10" s="72" t="s">
        <v>488</v>
      </c>
      <c r="E10" s="78" t="s">
        <v>556</v>
      </c>
      <c r="F10" s="73" t="s">
        <v>498</v>
      </c>
      <c r="G10" s="73" t="s">
        <v>499</v>
      </c>
      <c r="H10" s="72">
        <v>203366731</v>
      </c>
      <c r="I10" s="72" t="s">
        <v>496</v>
      </c>
      <c r="J10" s="72">
        <v>3</v>
      </c>
      <c r="K10" s="72">
        <v>3003000</v>
      </c>
      <c r="L10" s="72">
        <f t="shared" si="0"/>
        <v>9009000</v>
      </c>
      <c r="N10" s="86"/>
      <c r="O10" s="86">
        <f t="shared" si="2"/>
        <v>0</v>
      </c>
      <c r="P10" s="86">
        <f t="shared" si="3"/>
        <v>0</v>
      </c>
      <c r="Q10" s="86">
        <f t="shared" si="4"/>
        <v>1</v>
      </c>
      <c r="R10" s="86">
        <f t="shared" si="5"/>
        <v>3</v>
      </c>
      <c r="S10" s="86">
        <f t="shared" si="6"/>
        <v>9009000</v>
      </c>
    </row>
    <row r="11" spans="1:19" s="74" customFormat="1" ht="90" x14ac:dyDescent="0.25">
      <c r="A11" s="72">
        <f t="shared" si="7"/>
        <v>4</v>
      </c>
      <c r="B11" s="72" t="s">
        <v>18</v>
      </c>
      <c r="C11" s="73" t="s">
        <v>500</v>
      </c>
      <c r="D11" s="72" t="s">
        <v>488</v>
      </c>
      <c r="E11" s="78" t="s">
        <v>555</v>
      </c>
      <c r="F11" s="73" t="s">
        <v>501</v>
      </c>
      <c r="G11" s="73" t="s">
        <v>502</v>
      </c>
      <c r="H11" s="72">
        <v>305109680</v>
      </c>
      <c r="I11" s="72" t="s">
        <v>496</v>
      </c>
      <c r="J11" s="72">
        <v>3</v>
      </c>
      <c r="K11" s="72">
        <v>1416625</v>
      </c>
      <c r="L11" s="72">
        <f t="shared" si="0"/>
        <v>4249875</v>
      </c>
      <c r="N11" s="86"/>
      <c r="O11" s="86">
        <f t="shared" si="2"/>
        <v>0</v>
      </c>
      <c r="P11" s="86">
        <f t="shared" si="3"/>
        <v>0</v>
      </c>
      <c r="Q11" s="86">
        <f t="shared" si="4"/>
        <v>1</v>
      </c>
      <c r="R11" s="86">
        <f t="shared" si="5"/>
        <v>3</v>
      </c>
      <c r="S11" s="86">
        <f t="shared" si="6"/>
        <v>4249875</v>
      </c>
    </row>
    <row r="12" spans="1:19" s="74" customFormat="1" ht="45" x14ac:dyDescent="0.25">
      <c r="A12" s="72">
        <f t="shared" si="7"/>
        <v>5</v>
      </c>
      <c r="B12" s="72" t="s">
        <v>18</v>
      </c>
      <c r="C12" s="73" t="s">
        <v>503</v>
      </c>
      <c r="D12" s="72" t="s">
        <v>488</v>
      </c>
      <c r="E12" s="78" t="s">
        <v>555</v>
      </c>
      <c r="F12" s="73" t="s">
        <v>504</v>
      </c>
      <c r="G12" s="73" t="s">
        <v>505</v>
      </c>
      <c r="H12" s="72">
        <v>305109680</v>
      </c>
      <c r="I12" s="72" t="s">
        <v>496</v>
      </c>
      <c r="J12" s="72">
        <v>1</v>
      </c>
      <c r="K12" s="72">
        <v>253300</v>
      </c>
      <c r="L12" s="72">
        <f t="shared" si="0"/>
        <v>253300</v>
      </c>
      <c r="N12" s="86"/>
      <c r="O12" s="86">
        <f t="shared" si="2"/>
        <v>0</v>
      </c>
      <c r="P12" s="86">
        <f t="shared" si="3"/>
        <v>0</v>
      </c>
      <c r="Q12" s="86">
        <f t="shared" si="4"/>
        <v>1</v>
      </c>
      <c r="R12" s="86">
        <f t="shared" si="5"/>
        <v>1</v>
      </c>
      <c r="S12" s="86">
        <f t="shared" si="6"/>
        <v>253300</v>
      </c>
    </row>
    <row r="13" spans="1:19" s="74" customFormat="1" ht="38.25" x14ac:dyDescent="0.25">
      <c r="A13" s="72">
        <f t="shared" si="7"/>
        <v>6</v>
      </c>
      <c r="B13" s="72" t="s">
        <v>18</v>
      </c>
      <c r="C13" s="73" t="s">
        <v>506</v>
      </c>
      <c r="D13" s="72" t="s">
        <v>488</v>
      </c>
      <c r="E13" s="78" t="s">
        <v>556</v>
      </c>
      <c r="F13" s="73" t="s">
        <v>507</v>
      </c>
      <c r="G13" s="73" t="s">
        <v>499</v>
      </c>
      <c r="H13" s="72">
        <v>203366731</v>
      </c>
      <c r="I13" s="72" t="s">
        <v>496</v>
      </c>
      <c r="J13" s="72">
        <v>3</v>
      </c>
      <c r="K13" s="72">
        <v>538700</v>
      </c>
      <c r="L13" s="72">
        <f t="shared" si="0"/>
        <v>1616100</v>
      </c>
      <c r="N13" s="86"/>
      <c r="O13" s="86">
        <f t="shared" si="2"/>
        <v>0</v>
      </c>
      <c r="P13" s="86">
        <f t="shared" si="3"/>
        <v>0</v>
      </c>
      <c r="Q13" s="86">
        <f t="shared" si="4"/>
        <v>1</v>
      </c>
      <c r="R13" s="86">
        <f t="shared" si="5"/>
        <v>3</v>
      </c>
      <c r="S13" s="86">
        <f t="shared" si="6"/>
        <v>1616100</v>
      </c>
    </row>
    <row r="14" spans="1:19" s="74" customFormat="1" ht="45" x14ac:dyDescent="0.25">
      <c r="A14" s="72">
        <f t="shared" si="7"/>
        <v>7</v>
      </c>
      <c r="B14" s="72" t="s">
        <v>19</v>
      </c>
      <c r="C14" s="73" t="s">
        <v>508</v>
      </c>
      <c r="D14" s="72" t="s">
        <v>488</v>
      </c>
      <c r="E14" s="78" t="s">
        <v>555</v>
      </c>
      <c r="F14" s="73" t="s">
        <v>624</v>
      </c>
      <c r="G14" s="73" t="s">
        <v>509</v>
      </c>
      <c r="H14" s="72">
        <v>200899030</v>
      </c>
      <c r="I14" s="72" t="s">
        <v>510</v>
      </c>
      <c r="J14" s="77">
        <v>517.68000009816103</v>
      </c>
      <c r="K14" s="77">
        <v>162997.54999999999</v>
      </c>
      <c r="L14" s="77">
        <f t="shared" si="0"/>
        <v>84380571.700000003</v>
      </c>
      <c r="N14" s="86"/>
      <c r="O14" s="86">
        <f t="shared" si="2"/>
        <v>0</v>
      </c>
      <c r="P14" s="86">
        <f t="shared" si="3"/>
        <v>0</v>
      </c>
      <c r="Q14" s="86">
        <f t="shared" si="4"/>
        <v>1</v>
      </c>
      <c r="R14" s="86">
        <f t="shared" si="5"/>
        <v>517.68000009816103</v>
      </c>
      <c r="S14" s="86">
        <f t="shared" si="6"/>
        <v>84380571.700000003</v>
      </c>
    </row>
    <row r="15" spans="1:19" s="74" customFormat="1" ht="45" x14ac:dyDescent="0.25">
      <c r="A15" s="72">
        <f t="shared" si="7"/>
        <v>8</v>
      </c>
      <c r="B15" s="72" t="s">
        <v>19</v>
      </c>
      <c r="C15" s="73" t="s">
        <v>511</v>
      </c>
      <c r="D15" s="72" t="s">
        <v>488</v>
      </c>
      <c r="E15" s="78" t="s">
        <v>555</v>
      </c>
      <c r="F15" s="73" t="s">
        <v>584</v>
      </c>
      <c r="G15" s="73" t="s">
        <v>512</v>
      </c>
      <c r="H15" s="72">
        <v>202628856</v>
      </c>
      <c r="I15" s="72" t="s">
        <v>576</v>
      </c>
      <c r="J15" s="77">
        <v>12</v>
      </c>
      <c r="K15" s="72">
        <v>42561920</v>
      </c>
      <c r="L15" s="77">
        <f t="shared" si="0"/>
        <v>510743040</v>
      </c>
      <c r="N15" s="86"/>
      <c r="O15" s="86">
        <f t="shared" si="2"/>
        <v>0</v>
      </c>
      <c r="P15" s="86">
        <f t="shared" si="3"/>
        <v>0</v>
      </c>
      <c r="Q15" s="86">
        <f t="shared" si="4"/>
        <v>1</v>
      </c>
      <c r="R15" s="86">
        <f t="shared" si="5"/>
        <v>12</v>
      </c>
      <c r="S15" s="86">
        <f t="shared" si="6"/>
        <v>510743040</v>
      </c>
    </row>
    <row r="16" spans="1:19" s="74" customFormat="1" ht="45" x14ac:dyDescent="0.25">
      <c r="A16" s="72">
        <f t="shared" si="7"/>
        <v>9</v>
      </c>
      <c r="B16" s="72" t="s">
        <v>18</v>
      </c>
      <c r="C16" s="73" t="s">
        <v>513</v>
      </c>
      <c r="D16" s="72" t="s">
        <v>488</v>
      </c>
      <c r="E16" s="78" t="s">
        <v>558</v>
      </c>
      <c r="F16" s="73" t="s">
        <v>514</v>
      </c>
      <c r="G16" s="73" t="s">
        <v>515</v>
      </c>
      <c r="H16" s="72">
        <v>200903001</v>
      </c>
      <c r="I16" s="72" t="s">
        <v>516</v>
      </c>
      <c r="J16" s="77">
        <f>3.2*3</f>
        <v>9.6000000000000014</v>
      </c>
      <c r="K16" s="77">
        <v>62084.54</v>
      </c>
      <c r="L16" s="77">
        <f t="shared" si="0"/>
        <v>596011.58400000015</v>
      </c>
      <c r="N16" s="86"/>
      <c r="O16" s="86">
        <f t="shared" si="2"/>
        <v>0</v>
      </c>
      <c r="P16" s="86">
        <f t="shared" si="3"/>
        <v>0</v>
      </c>
      <c r="Q16" s="86">
        <f t="shared" si="4"/>
        <v>1</v>
      </c>
      <c r="R16" s="86">
        <f t="shared" si="5"/>
        <v>9.6000000000000014</v>
      </c>
      <c r="S16" s="86">
        <f t="shared" si="6"/>
        <v>596011.58400000015</v>
      </c>
    </row>
    <row r="17" spans="1:19" s="74" customFormat="1" ht="45" x14ac:dyDescent="0.25">
      <c r="A17" s="72">
        <f t="shared" si="7"/>
        <v>10</v>
      </c>
      <c r="B17" s="72" t="s">
        <v>19</v>
      </c>
      <c r="C17" s="73" t="s">
        <v>517</v>
      </c>
      <c r="D17" s="72" t="s">
        <v>488</v>
      </c>
      <c r="E17" s="78" t="s">
        <v>556</v>
      </c>
      <c r="F17" s="73" t="s">
        <v>571</v>
      </c>
      <c r="G17" s="73" t="s">
        <v>499</v>
      </c>
      <c r="H17" s="72">
        <v>203366731</v>
      </c>
      <c r="I17" s="72" t="s">
        <v>496</v>
      </c>
      <c r="J17" s="72">
        <v>1</v>
      </c>
      <c r="K17" s="72">
        <f>200000+597760</f>
        <v>797760</v>
      </c>
      <c r="L17" s="72">
        <f t="shared" si="0"/>
        <v>797760</v>
      </c>
      <c r="N17" s="86"/>
      <c r="O17" s="86">
        <f t="shared" si="2"/>
        <v>0</v>
      </c>
      <c r="P17" s="86">
        <f t="shared" si="3"/>
        <v>0</v>
      </c>
      <c r="Q17" s="86">
        <f t="shared" si="4"/>
        <v>1</v>
      </c>
      <c r="R17" s="86">
        <f t="shared" si="5"/>
        <v>1</v>
      </c>
      <c r="S17" s="86">
        <f t="shared" si="6"/>
        <v>797760</v>
      </c>
    </row>
    <row r="18" spans="1:19" s="74" customFormat="1" ht="38.25" x14ac:dyDescent="0.25">
      <c r="A18" s="72">
        <f t="shared" si="7"/>
        <v>11</v>
      </c>
      <c r="B18" s="72" t="s">
        <v>18</v>
      </c>
      <c r="C18" s="73" t="s">
        <v>518</v>
      </c>
      <c r="D18" s="72" t="s">
        <v>488</v>
      </c>
      <c r="E18" s="78" t="s">
        <v>557</v>
      </c>
      <c r="F18" s="73" t="s">
        <v>519</v>
      </c>
      <c r="G18" s="73" t="s">
        <v>520</v>
      </c>
      <c r="H18" s="72">
        <v>305487348</v>
      </c>
      <c r="I18" s="72" t="s">
        <v>496</v>
      </c>
      <c r="J18" s="72">
        <v>1</v>
      </c>
      <c r="K18" s="72">
        <v>403450</v>
      </c>
      <c r="L18" s="72">
        <f t="shared" si="0"/>
        <v>403450</v>
      </c>
      <c r="N18" s="86"/>
      <c r="O18" s="86">
        <f t="shared" si="2"/>
        <v>0</v>
      </c>
      <c r="P18" s="86">
        <f t="shared" si="3"/>
        <v>0</v>
      </c>
      <c r="Q18" s="86">
        <f t="shared" si="4"/>
        <v>1</v>
      </c>
      <c r="R18" s="86">
        <f t="shared" si="5"/>
        <v>1</v>
      </c>
      <c r="S18" s="86">
        <f t="shared" si="6"/>
        <v>403450</v>
      </c>
    </row>
    <row r="19" spans="1:19" s="74" customFormat="1" ht="38.25" x14ac:dyDescent="0.25">
      <c r="A19" s="72">
        <f t="shared" si="7"/>
        <v>12</v>
      </c>
      <c r="B19" s="72" t="s">
        <v>18</v>
      </c>
      <c r="C19" s="73" t="s">
        <v>521</v>
      </c>
      <c r="D19" s="72" t="s">
        <v>488</v>
      </c>
      <c r="E19" s="78" t="s">
        <v>556</v>
      </c>
      <c r="F19" s="73" t="s">
        <v>522</v>
      </c>
      <c r="G19" s="73" t="s">
        <v>523</v>
      </c>
      <c r="H19" s="72">
        <v>307919012</v>
      </c>
      <c r="I19" s="72" t="s">
        <v>496</v>
      </c>
      <c r="J19" s="72">
        <v>3</v>
      </c>
      <c r="K19" s="72">
        <v>360000</v>
      </c>
      <c r="L19" s="72">
        <f t="shared" si="0"/>
        <v>1080000</v>
      </c>
      <c r="N19" s="86"/>
      <c r="O19" s="86">
        <f t="shared" si="2"/>
        <v>0</v>
      </c>
      <c r="P19" s="86">
        <f t="shared" si="3"/>
        <v>0</v>
      </c>
      <c r="Q19" s="86">
        <f t="shared" si="4"/>
        <v>1</v>
      </c>
      <c r="R19" s="86">
        <f t="shared" si="5"/>
        <v>3</v>
      </c>
      <c r="S19" s="86">
        <f t="shared" si="6"/>
        <v>1080000</v>
      </c>
    </row>
    <row r="20" spans="1:19" s="74" customFormat="1" ht="38.25" x14ac:dyDescent="0.25">
      <c r="A20" s="72">
        <f t="shared" si="7"/>
        <v>13</v>
      </c>
      <c r="B20" s="72" t="s">
        <v>18</v>
      </c>
      <c r="C20" s="73" t="s">
        <v>524</v>
      </c>
      <c r="D20" s="72" t="s">
        <v>488</v>
      </c>
      <c r="E20" s="78" t="s">
        <v>556</v>
      </c>
      <c r="F20" s="73" t="s">
        <v>525</v>
      </c>
      <c r="G20" s="73" t="s">
        <v>526</v>
      </c>
      <c r="H20" s="72">
        <v>201440547</v>
      </c>
      <c r="I20" s="72" t="s">
        <v>496</v>
      </c>
      <c r="J20" s="72">
        <v>3</v>
      </c>
      <c r="K20" s="72">
        <v>795820</v>
      </c>
      <c r="L20" s="72">
        <f t="shared" si="0"/>
        <v>2387460</v>
      </c>
      <c r="N20" s="86"/>
      <c r="O20" s="86">
        <f t="shared" si="2"/>
        <v>0</v>
      </c>
      <c r="P20" s="86">
        <f t="shared" si="3"/>
        <v>0</v>
      </c>
      <c r="Q20" s="86">
        <f t="shared" si="4"/>
        <v>1</v>
      </c>
      <c r="R20" s="86">
        <f t="shared" si="5"/>
        <v>3</v>
      </c>
      <c r="S20" s="86">
        <f t="shared" si="6"/>
        <v>2387460</v>
      </c>
    </row>
    <row r="21" spans="1:19" s="74" customFormat="1" ht="75" x14ac:dyDescent="0.25">
      <c r="A21" s="72">
        <f t="shared" si="7"/>
        <v>14</v>
      </c>
      <c r="B21" s="72" t="s">
        <v>18</v>
      </c>
      <c r="C21" s="73" t="s">
        <v>527</v>
      </c>
      <c r="D21" s="72" t="s">
        <v>488</v>
      </c>
      <c r="E21" s="78" t="s">
        <v>556</v>
      </c>
      <c r="F21" s="73" t="s">
        <v>529</v>
      </c>
      <c r="G21" s="73" t="s">
        <v>528</v>
      </c>
      <c r="H21" s="72">
        <v>204118319</v>
      </c>
      <c r="I21" s="72" t="s">
        <v>496</v>
      </c>
      <c r="J21" s="72">
        <v>3</v>
      </c>
      <c r="K21" s="72">
        <v>1107000</v>
      </c>
      <c r="L21" s="72">
        <f t="shared" si="0"/>
        <v>3321000</v>
      </c>
      <c r="N21" s="86"/>
      <c r="O21" s="86">
        <f t="shared" si="2"/>
        <v>0</v>
      </c>
      <c r="P21" s="86">
        <f t="shared" si="3"/>
        <v>0</v>
      </c>
      <c r="Q21" s="86">
        <f t="shared" si="4"/>
        <v>1</v>
      </c>
      <c r="R21" s="86">
        <f t="shared" si="5"/>
        <v>3</v>
      </c>
      <c r="S21" s="86">
        <f t="shared" si="6"/>
        <v>3321000</v>
      </c>
    </row>
    <row r="22" spans="1:19" s="74" customFormat="1" ht="45" x14ac:dyDescent="0.25">
      <c r="A22" s="72">
        <f t="shared" si="7"/>
        <v>15</v>
      </c>
      <c r="B22" s="72" t="s">
        <v>18</v>
      </c>
      <c r="C22" s="73" t="s">
        <v>530</v>
      </c>
      <c r="D22" s="72" t="s">
        <v>488</v>
      </c>
      <c r="E22" s="78" t="s">
        <v>556</v>
      </c>
      <c r="F22" s="73" t="s">
        <v>531</v>
      </c>
      <c r="G22" s="73" t="s">
        <v>528</v>
      </c>
      <c r="H22" s="72">
        <v>204118319</v>
      </c>
      <c r="I22" s="72" t="s">
        <v>496</v>
      </c>
      <c r="J22" s="72">
        <v>3</v>
      </c>
      <c r="K22" s="72">
        <v>225000</v>
      </c>
      <c r="L22" s="72">
        <f t="shared" si="0"/>
        <v>675000</v>
      </c>
      <c r="N22" s="86"/>
      <c r="O22" s="86">
        <f t="shared" si="2"/>
        <v>0</v>
      </c>
      <c r="P22" s="86">
        <f t="shared" si="3"/>
        <v>0</v>
      </c>
      <c r="Q22" s="86">
        <f t="shared" si="4"/>
        <v>1</v>
      </c>
      <c r="R22" s="86">
        <f t="shared" si="5"/>
        <v>3</v>
      </c>
      <c r="S22" s="86">
        <f t="shared" si="6"/>
        <v>675000</v>
      </c>
    </row>
    <row r="23" spans="1:19" s="74" customFormat="1" ht="15" x14ac:dyDescent="0.25">
      <c r="A23" s="72">
        <f t="shared" si="7"/>
        <v>16</v>
      </c>
      <c r="B23" s="72" t="s">
        <v>18</v>
      </c>
      <c r="C23" s="73" t="s">
        <v>532</v>
      </c>
      <c r="D23" s="72" t="s">
        <v>488</v>
      </c>
      <c r="E23" s="78" t="s">
        <v>554</v>
      </c>
      <c r="F23" s="73" t="s">
        <v>533</v>
      </c>
      <c r="G23" s="73" t="s">
        <v>534</v>
      </c>
      <c r="H23" s="72">
        <v>301551793</v>
      </c>
      <c r="I23" s="72" t="s">
        <v>496</v>
      </c>
      <c r="J23" s="72">
        <v>1</v>
      </c>
      <c r="K23" s="72">
        <v>50000</v>
      </c>
      <c r="L23" s="72">
        <f t="shared" ref="L23:L30" si="8">+J23*K23</f>
        <v>50000</v>
      </c>
      <c r="N23" s="86"/>
      <c r="O23" s="86">
        <f t="shared" si="2"/>
        <v>0</v>
      </c>
      <c r="P23" s="86">
        <f t="shared" si="3"/>
        <v>0</v>
      </c>
      <c r="Q23" s="86">
        <f t="shared" si="4"/>
        <v>1</v>
      </c>
      <c r="R23" s="86">
        <f t="shared" si="5"/>
        <v>1</v>
      </c>
      <c r="S23" s="86">
        <f t="shared" si="6"/>
        <v>50000</v>
      </c>
    </row>
    <row r="24" spans="1:19" s="74" customFormat="1" ht="15" x14ac:dyDescent="0.25">
      <c r="A24" s="72">
        <f t="shared" si="7"/>
        <v>17</v>
      </c>
      <c r="B24" s="72" t="s">
        <v>18</v>
      </c>
      <c r="C24" s="73" t="s">
        <v>538</v>
      </c>
      <c r="D24" s="72" t="s">
        <v>488</v>
      </c>
      <c r="E24" s="78" t="s">
        <v>554</v>
      </c>
      <c r="F24" s="73" t="s">
        <v>535</v>
      </c>
      <c r="G24" s="73" t="s">
        <v>536</v>
      </c>
      <c r="H24" s="72">
        <v>307744216</v>
      </c>
      <c r="I24" s="72" t="s">
        <v>537</v>
      </c>
      <c r="J24" s="72">
        <v>50</v>
      </c>
      <c r="K24" s="72">
        <v>15000</v>
      </c>
      <c r="L24" s="72">
        <f t="shared" si="8"/>
        <v>750000</v>
      </c>
      <c r="N24" s="86">
        <v>1</v>
      </c>
      <c r="O24" s="86">
        <f t="shared" si="2"/>
        <v>50</v>
      </c>
      <c r="P24" s="86">
        <f t="shared" si="3"/>
        <v>750000</v>
      </c>
      <c r="Q24" s="86">
        <f t="shared" si="4"/>
        <v>0</v>
      </c>
      <c r="R24" s="86">
        <f t="shared" si="5"/>
        <v>0</v>
      </c>
      <c r="S24" s="86">
        <f t="shared" si="6"/>
        <v>0</v>
      </c>
    </row>
    <row r="25" spans="1:19" s="74" customFormat="1" ht="30" x14ac:dyDescent="0.25">
      <c r="A25" s="72">
        <f t="shared" si="7"/>
        <v>18</v>
      </c>
      <c r="B25" s="72" t="s">
        <v>18</v>
      </c>
      <c r="C25" s="73" t="s">
        <v>539</v>
      </c>
      <c r="D25" s="72" t="s">
        <v>488</v>
      </c>
      <c r="E25" s="78" t="s">
        <v>554</v>
      </c>
      <c r="F25" s="73" t="s">
        <v>540</v>
      </c>
      <c r="G25" s="73" t="s">
        <v>541</v>
      </c>
      <c r="H25" s="72">
        <v>207133124</v>
      </c>
      <c r="I25" s="72" t="s">
        <v>537</v>
      </c>
      <c r="J25" s="72">
        <v>50</v>
      </c>
      <c r="K25" s="72">
        <v>18000</v>
      </c>
      <c r="L25" s="72">
        <f t="shared" si="8"/>
        <v>900000</v>
      </c>
      <c r="N25" s="86">
        <v>1</v>
      </c>
      <c r="O25" s="86">
        <f t="shared" si="2"/>
        <v>50</v>
      </c>
      <c r="P25" s="86">
        <f t="shared" si="3"/>
        <v>900000</v>
      </c>
      <c r="Q25" s="86">
        <f t="shared" si="4"/>
        <v>0</v>
      </c>
      <c r="R25" s="86">
        <f t="shared" si="5"/>
        <v>0</v>
      </c>
      <c r="S25" s="86">
        <f t="shared" si="6"/>
        <v>0</v>
      </c>
    </row>
    <row r="26" spans="1:19" s="74" customFormat="1" ht="15" x14ac:dyDescent="0.25">
      <c r="A26" s="72">
        <f t="shared" si="7"/>
        <v>19</v>
      </c>
      <c r="B26" s="72" t="s">
        <v>18</v>
      </c>
      <c r="C26" s="73" t="s">
        <v>542</v>
      </c>
      <c r="D26" s="72" t="s">
        <v>488</v>
      </c>
      <c r="E26" s="78" t="s">
        <v>554</v>
      </c>
      <c r="F26" s="73" t="s">
        <v>543</v>
      </c>
      <c r="G26" s="73" t="s">
        <v>544</v>
      </c>
      <c r="H26" s="72">
        <v>308193245</v>
      </c>
      <c r="I26" s="72" t="s">
        <v>537</v>
      </c>
      <c r="J26" s="72">
        <v>50</v>
      </c>
      <c r="K26" s="72">
        <v>14000</v>
      </c>
      <c r="L26" s="72">
        <f t="shared" si="8"/>
        <v>700000</v>
      </c>
      <c r="N26" s="86">
        <v>1</v>
      </c>
      <c r="O26" s="86">
        <f t="shared" si="2"/>
        <v>50</v>
      </c>
      <c r="P26" s="86">
        <f t="shared" si="3"/>
        <v>700000</v>
      </c>
      <c r="Q26" s="86">
        <f t="shared" si="4"/>
        <v>0</v>
      </c>
      <c r="R26" s="86">
        <f t="shared" si="5"/>
        <v>0</v>
      </c>
      <c r="S26" s="86">
        <f t="shared" si="6"/>
        <v>0</v>
      </c>
    </row>
    <row r="27" spans="1:19" s="74" customFormat="1" ht="15" x14ac:dyDescent="0.25">
      <c r="A27" s="72">
        <f t="shared" si="7"/>
        <v>20</v>
      </c>
      <c r="B27" s="72" t="s">
        <v>18</v>
      </c>
      <c r="C27" s="73" t="s">
        <v>538</v>
      </c>
      <c r="D27" s="72" t="s">
        <v>488</v>
      </c>
      <c r="E27" s="78" t="s">
        <v>554</v>
      </c>
      <c r="F27" s="73" t="s">
        <v>545</v>
      </c>
      <c r="G27" s="73" t="s">
        <v>546</v>
      </c>
      <c r="H27" s="72">
        <v>306894560</v>
      </c>
      <c r="I27" s="72" t="s">
        <v>537</v>
      </c>
      <c r="J27" s="72">
        <v>200</v>
      </c>
      <c r="K27" s="72">
        <v>5175</v>
      </c>
      <c r="L27" s="72">
        <f t="shared" si="8"/>
        <v>1035000</v>
      </c>
      <c r="N27" s="86">
        <v>1</v>
      </c>
      <c r="O27" s="86">
        <f t="shared" si="2"/>
        <v>200</v>
      </c>
      <c r="P27" s="86">
        <f t="shared" si="3"/>
        <v>1035000</v>
      </c>
      <c r="Q27" s="86">
        <f t="shared" si="4"/>
        <v>0</v>
      </c>
      <c r="R27" s="86">
        <f t="shared" si="5"/>
        <v>0</v>
      </c>
      <c r="S27" s="86">
        <f t="shared" si="6"/>
        <v>0</v>
      </c>
    </row>
    <row r="28" spans="1:19" s="74" customFormat="1" ht="30" x14ac:dyDescent="0.25">
      <c r="A28" s="72">
        <f t="shared" si="7"/>
        <v>21</v>
      </c>
      <c r="B28" s="72" t="s">
        <v>18</v>
      </c>
      <c r="C28" s="73" t="s">
        <v>547</v>
      </c>
      <c r="D28" s="72" t="s">
        <v>488</v>
      </c>
      <c r="E28" s="78" t="s">
        <v>554</v>
      </c>
      <c r="F28" s="73" t="s">
        <v>548</v>
      </c>
      <c r="G28" s="73" t="s">
        <v>549</v>
      </c>
      <c r="H28" s="72">
        <v>308708456</v>
      </c>
      <c r="I28" s="72" t="s">
        <v>496</v>
      </c>
      <c r="J28" s="72">
        <v>1</v>
      </c>
      <c r="K28" s="72">
        <v>75000</v>
      </c>
      <c r="L28" s="72">
        <f t="shared" si="8"/>
        <v>75000</v>
      </c>
      <c r="N28" s="86"/>
      <c r="O28" s="86">
        <f t="shared" si="2"/>
        <v>0</v>
      </c>
      <c r="P28" s="86">
        <f t="shared" si="3"/>
        <v>0</v>
      </c>
      <c r="Q28" s="86">
        <f t="shared" si="4"/>
        <v>1</v>
      </c>
      <c r="R28" s="86">
        <f t="shared" si="5"/>
        <v>1</v>
      </c>
      <c r="S28" s="86">
        <f t="shared" si="6"/>
        <v>75000</v>
      </c>
    </row>
    <row r="29" spans="1:19" s="74" customFormat="1" ht="30" x14ac:dyDescent="0.25">
      <c r="A29" s="72">
        <f t="shared" si="7"/>
        <v>22</v>
      </c>
      <c r="B29" s="72" t="s">
        <v>18</v>
      </c>
      <c r="C29" s="73" t="s">
        <v>547</v>
      </c>
      <c r="D29" s="72" t="s">
        <v>488</v>
      </c>
      <c r="E29" s="78" t="s">
        <v>554</v>
      </c>
      <c r="F29" s="73" t="s">
        <v>550</v>
      </c>
      <c r="G29" s="73" t="s">
        <v>549</v>
      </c>
      <c r="H29" s="72">
        <v>308708456</v>
      </c>
      <c r="I29" s="72" t="s">
        <v>496</v>
      </c>
      <c r="J29" s="72">
        <v>1</v>
      </c>
      <c r="K29" s="72">
        <v>75000</v>
      </c>
      <c r="L29" s="72">
        <f t="shared" si="8"/>
        <v>75000</v>
      </c>
      <c r="N29" s="86"/>
      <c r="O29" s="86">
        <f t="shared" si="2"/>
        <v>0</v>
      </c>
      <c r="P29" s="86">
        <f t="shared" si="3"/>
        <v>0</v>
      </c>
      <c r="Q29" s="86">
        <f t="shared" si="4"/>
        <v>1</v>
      </c>
      <c r="R29" s="86">
        <f t="shared" si="5"/>
        <v>1</v>
      </c>
      <c r="S29" s="86">
        <f t="shared" si="6"/>
        <v>75000</v>
      </c>
    </row>
    <row r="30" spans="1:19" s="74" customFormat="1" ht="30" x14ac:dyDescent="0.25">
      <c r="A30" s="72">
        <f t="shared" si="7"/>
        <v>23</v>
      </c>
      <c r="B30" s="72" t="s">
        <v>18</v>
      </c>
      <c r="C30" s="73" t="s">
        <v>547</v>
      </c>
      <c r="D30" s="72" t="s">
        <v>488</v>
      </c>
      <c r="E30" s="78" t="s">
        <v>554</v>
      </c>
      <c r="F30" s="73" t="s">
        <v>551</v>
      </c>
      <c r="G30" s="73" t="s">
        <v>549</v>
      </c>
      <c r="H30" s="72">
        <v>308708456</v>
      </c>
      <c r="I30" s="72" t="s">
        <v>496</v>
      </c>
      <c r="J30" s="72">
        <v>1</v>
      </c>
      <c r="K30" s="72">
        <v>75000</v>
      </c>
      <c r="L30" s="72">
        <f t="shared" si="8"/>
        <v>75000</v>
      </c>
      <c r="N30" s="86"/>
      <c r="O30" s="86">
        <f t="shared" si="2"/>
        <v>0</v>
      </c>
      <c r="P30" s="86">
        <f t="shared" si="3"/>
        <v>0</v>
      </c>
      <c r="Q30" s="86">
        <f t="shared" si="4"/>
        <v>1</v>
      </c>
      <c r="R30" s="86">
        <f t="shared" si="5"/>
        <v>1</v>
      </c>
      <c r="S30" s="86">
        <f t="shared" si="6"/>
        <v>75000</v>
      </c>
    </row>
    <row r="31" spans="1:19" s="74" customFormat="1" ht="45" x14ac:dyDescent="0.25">
      <c r="A31" s="72">
        <f t="shared" si="7"/>
        <v>24</v>
      </c>
      <c r="B31" s="72" t="s">
        <v>19</v>
      </c>
      <c r="C31" s="73" t="s">
        <v>552</v>
      </c>
      <c r="D31" s="72" t="s">
        <v>488</v>
      </c>
      <c r="E31" s="78" t="s">
        <v>555</v>
      </c>
      <c r="F31" s="73" t="s">
        <v>572</v>
      </c>
      <c r="G31" s="73" t="s">
        <v>553</v>
      </c>
      <c r="H31" s="72">
        <v>201052713</v>
      </c>
      <c r="I31" s="72" t="s">
        <v>516</v>
      </c>
      <c r="J31" s="77">
        <v>7507.16</v>
      </c>
      <c r="K31" s="72">
        <v>1565</v>
      </c>
      <c r="L31" s="77">
        <f t="shared" ref="L31:L79" si="9">+J31*K31</f>
        <v>11748705.4</v>
      </c>
      <c r="N31" s="86"/>
      <c r="O31" s="86">
        <f t="shared" si="2"/>
        <v>0</v>
      </c>
      <c r="P31" s="86">
        <f t="shared" si="3"/>
        <v>0</v>
      </c>
      <c r="Q31" s="86">
        <f t="shared" si="4"/>
        <v>1</v>
      </c>
      <c r="R31" s="86">
        <f t="shared" si="5"/>
        <v>7507.16</v>
      </c>
      <c r="S31" s="86">
        <f t="shared" si="6"/>
        <v>11748705.4</v>
      </c>
    </row>
    <row r="32" spans="1:19" s="74" customFormat="1" ht="38.25" x14ac:dyDescent="0.25">
      <c r="A32" s="72">
        <f t="shared" si="7"/>
        <v>25</v>
      </c>
      <c r="B32" s="72" t="s">
        <v>19</v>
      </c>
      <c r="C32" s="73" t="s">
        <v>573</v>
      </c>
      <c r="D32" s="72" t="s">
        <v>488</v>
      </c>
      <c r="E32" s="78" t="s">
        <v>555</v>
      </c>
      <c r="F32" s="73" t="s">
        <v>574</v>
      </c>
      <c r="G32" s="73" t="s">
        <v>575</v>
      </c>
      <c r="H32" s="72">
        <v>200795027</v>
      </c>
      <c r="I32" s="72" t="s">
        <v>576</v>
      </c>
      <c r="J32" s="77">
        <v>4</v>
      </c>
      <c r="K32" s="72">
        <v>189000</v>
      </c>
      <c r="L32" s="77">
        <f t="shared" si="9"/>
        <v>756000</v>
      </c>
      <c r="N32" s="86"/>
      <c r="O32" s="86">
        <f t="shared" si="2"/>
        <v>0</v>
      </c>
      <c r="P32" s="86">
        <f t="shared" si="3"/>
        <v>0</v>
      </c>
      <c r="Q32" s="86">
        <f t="shared" si="4"/>
        <v>1</v>
      </c>
      <c r="R32" s="86">
        <f t="shared" si="5"/>
        <v>4</v>
      </c>
      <c r="S32" s="86">
        <f t="shared" si="6"/>
        <v>756000</v>
      </c>
    </row>
    <row r="33" spans="1:19" s="74" customFormat="1" ht="38.25" x14ac:dyDescent="0.25">
      <c r="A33" s="72">
        <f t="shared" si="7"/>
        <v>26</v>
      </c>
      <c r="B33" s="72" t="s">
        <v>19</v>
      </c>
      <c r="C33" s="73" t="s">
        <v>573</v>
      </c>
      <c r="D33" s="72" t="s">
        <v>488</v>
      </c>
      <c r="E33" s="78" t="s">
        <v>555</v>
      </c>
      <c r="F33" s="73" t="s">
        <v>574</v>
      </c>
      <c r="G33" s="73" t="s">
        <v>575</v>
      </c>
      <c r="H33" s="72">
        <v>200795027</v>
      </c>
      <c r="I33" s="72" t="s">
        <v>576</v>
      </c>
      <c r="J33" s="77">
        <v>59</v>
      </c>
      <c r="K33" s="72">
        <v>32400</v>
      </c>
      <c r="L33" s="77">
        <f t="shared" si="9"/>
        <v>1911600</v>
      </c>
      <c r="N33" s="86"/>
      <c r="O33" s="86">
        <f t="shared" si="2"/>
        <v>0</v>
      </c>
      <c r="P33" s="86">
        <f t="shared" si="3"/>
        <v>0</v>
      </c>
      <c r="Q33" s="86">
        <f t="shared" si="4"/>
        <v>1</v>
      </c>
      <c r="R33" s="86">
        <f t="shared" si="5"/>
        <v>59</v>
      </c>
      <c r="S33" s="86">
        <f t="shared" si="6"/>
        <v>1911600</v>
      </c>
    </row>
    <row r="34" spans="1:19" s="74" customFormat="1" ht="38.25" x14ac:dyDescent="0.25">
      <c r="A34" s="72">
        <f t="shared" si="7"/>
        <v>27</v>
      </c>
      <c r="B34" s="72" t="s">
        <v>19</v>
      </c>
      <c r="C34" s="73" t="s">
        <v>524</v>
      </c>
      <c r="D34" s="72" t="s">
        <v>488</v>
      </c>
      <c r="E34" s="78" t="s">
        <v>555</v>
      </c>
      <c r="F34" s="73" t="s">
        <v>577</v>
      </c>
      <c r="G34" s="73" t="s">
        <v>526</v>
      </c>
      <c r="H34" s="72">
        <v>201440547</v>
      </c>
      <c r="I34" s="72" t="s">
        <v>576</v>
      </c>
      <c r="J34" s="77">
        <v>9</v>
      </c>
      <c r="K34" s="72">
        <v>795820</v>
      </c>
      <c r="L34" s="77">
        <f t="shared" si="9"/>
        <v>7162380</v>
      </c>
      <c r="N34" s="86"/>
      <c r="O34" s="86">
        <f t="shared" si="2"/>
        <v>0</v>
      </c>
      <c r="P34" s="86">
        <f t="shared" si="3"/>
        <v>0</v>
      </c>
      <c r="Q34" s="86">
        <f t="shared" si="4"/>
        <v>1</v>
      </c>
      <c r="R34" s="86">
        <f t="shared" si="5"/>
        <v>9</v>
      </c>
      <c r="S34" s="86">
        <f t="shared" si="6"/>
        <v>7162380</v>
      </c>
    </row>
    <row r="35" spans="1:19" s="74" customFormat="1" ht="45" x14ac:dyDescent="0.25">
      <c r="A35" s="72">
        <f t="shared" si="7"/>
        <v>28</v>
      </c>
      <c r="B35" s="72" t="s">
        <v>19</v>
      </c>
      <c r="C35" s="73" t="s">
        <v>582</v>
      </c>
      <c r="D35" s="72" t="s">
        <v>488</v>
      </c>
      <c r="E35" s="78" t="s">
        <v>556</v>
      </c>
      <c r="F35" s="73" t="s">
        <v>578</v>
      </c>
      <c r="G35" s="73" t="s">
        <v>528</v>
      </c>
      <c r="H35" s="72">
        <v>204118319</v>
      </c>
      <c r="I35" s="72" t="s">
        <v>576</v>
      </c>
      <c r="J35" s="77">
        <v>9</v>
      </c>
      <c r="K35" s="72">
        <v>225000</v>
      </c>
      <c r="L35" s="77">
        <f t="shared" ref="L35" si="10">+J35*K35</f>
        <v>2025000</v>
      </c>
      <c r="N35" s="86"/>
      <c r="O35" s="86">
        <f t="shared" si="2"/>
        <v>0</v>
      </c>
      <c r="P35" s="86">
        <f t="shared" si="3"/>
        <v>0</v>
      </c>
      <c r="Q35" s="86">
        <f t="shared" si="4"/>
        <v>1</v>
      </c>
      <c r="R35" s="86">
        <f t="shared" si="5"/>
        <v>9</v>
      </c>
      <c r="S35" s="86">
        <f t="shared" si="6"/>
        <v>2025000</v>
      </c>
    </row>
    <row r="36" spans="1:19" s="74" customFormat="1" ht="45" x14ac:dyDescent="0.25">
      <c r="A36" s="72">
        <f t="shared" si="7"/>
        <v>29</v>
      </c>
      <c r="B36" s="72" t="s">
        <v>19</v>
      </c>
      <c r="C36" s="73" t="s">
        <v>524</v>
      </c>
      <c r="D36" s="72" t="s">
        <v>488</v>
      </c>
      <c r="E36" s="78" t="s">
        <v>556</v>
      </c>
      <c r="F36" s="73" t="s">
        <v>579</v>
      </c>
      <c r="G36" s="73" t="s">
        <v>528</v>
      </c>
      <c r="H36" s="72">
        <v>204118319</v>
      </c>
      <c r="I36" s="72" t="s">
        <v>576</v>
      </c>
      <c r="J36" s="77">
        <v>9</v>
      </c>
      <c r="K36" s="72">
        <v>538700</v>
      </c>
      <c r="L36" s="77">
        <f t="shared" si="9"/>
        <v>4848300</v>
      </c>
      <c r="N36" s="86"/>
      <c r="O36" s="86">
        <f t="shared" si="2"/>
        <v>0</v>
      </c>
      <c r="P36" s="86">
        <f t="shared" si="3"/>
        <v>0</v>
      </c>
      <c r="Q36" s="86">
        <f t="shared" si="4"/>
        <v>1</v>
      </c>
      <c r="R36" s="86">
        <f t="shared" si="5"/>
        <v>9</v>
      </c>
      <c r="S36" s="86">
        <f t="shared" si="6"/>
        <v>4848300</v>
      </c>
    </row>
    <row r="37" spans="1:19" s="74" customFormat="1" ht="38.25" x14ac:dyDescent="0.25">
      <c r="A37" s="72">
        <f t="shared" si="7"/>
        <v>30</v>
      </c>
      <c r="B37" s="72" t="s">
        <v>19</v>
      </c>
      <c r="C37" s="73" t="s">
        <v>487</v>
      </c>
      <c r="D37" s="72" t="s">
        <v>488</v>
      </c>
      <c r="E37" s="78" t="s">
        <v>559</v>
      </c>
      <c r="F37" s="73" t="s">
        <v>580</v>
      </c>
      <c r="G37" s="73" t="s">
        <v>491</v>
      </c>
      <c r="H37" s="72">
        <v>300970850</v>
      </c>
      <c r="I37" s="72" t="s">
        <v>492</v>
      </c>
      <c r="J37" s="77">
        <v>3390</v>
      </c>
      <c r="K37" s="72">
        <v>9100</v>
      </c>
      <c r="L37" s="77">
        <f t="shared" si="9"/>
        <v>30849000</v>
      </c>
      <c r="N37" s="86"/>
      <c r="O37" s="86">
        <f t="shared" si="2"/>
        <v>0</v>
      </c>
      <c r="P37" s="86">
        <f t="shared" si="3"/>
        <v>0</v>
      </c>
      <c r="Q37" s="86">
        <f t="shared" si="4"/>
        <v>1</v>
      </c>
      <c r="R37" s="86">
        <f t="shared" si="5"/>
        <v>3390</v>
      </c>
      <c r="S37" s="86">
        <f t="shared" si="6"/>
        <v>30849000</v>
      </c>
    </row>
    <row r="38" spans="1:19" s="74" customFormat="1" ht="60" x14ac:dyDescent="0.25">
      <c r="A38" s="72">
        <f t="shared" si="7"/>
        <v>31</v>
      </c>
      <c r="B38" s="72" t="s">
        <v>19</v>
      </c>
      <c r="C38" s="73" t="s">
        <v>497</v>
      </c>
      <c r="D38" s="72" t="s">
        <v>488</v>
      </c>
      <c r="E38" s="78" t="s">
        <v>556</v>
      </c>
      <c r="F38" s="73" t="s">
        <v>581</v>
      </c>
      <c r="G38" s="73" t="s">
        <v>499</v>
      </c>
      <c r="H38" s="72">
        <v>203366731</v>
      </c>
      <c r="I38" s="72" t="s">
        <v>576</v>
      </c>
      <c r="J38" s="77">
        <v>9</v>
      </c>
      <c r="K38" s="72">
        <v>3003000</v>
      </c>
      <c r="L38" s="77">
        <f t="shared" si="9"/>
        <v>27027000</v>
      </c>
      <c r="N38" s="86"/>
      <c r="O38" s="86">
        <f t="shared" si="2"/>
        <v>0</v>
      </c>
      <c r="P38" s="86">
        <f t="shared" si="3"/>
        <v>0</v>
      </c>
      <c r="Q38" s="86">
        <f t="shared" si="4"/>
        <v>1</v>
      </c>
      <c r="R38" s="86">
        <f t="shared" si="5"/>
        <v>9</v>
      </c>
      <c r="S38" s="86">
        <f t="shared" si="6"/>
        <v>27027000</v>
      </c>
    </row>
    <row r="39" spans="1:19" s="74" customFormat="1" ht="45" x14ac:dyDescent="0.25">
      <c r="A39" s="72">
        <f t="shared" si="7"/>
        <v>32</v>
      </c>
      <c r="B39" s="72" t="s">
        <v>19</v>
      </c>
      <c r="C39" s="73" t="s">
        <v>582</v>
      </c>
      <c r="D39" s="72" t="s">
        <v>488</v>
      </c>
      <c r="E39" s="78" t="s">
        <v>555</v>
      </c>
      <c r="F39" s="73" t="s">
        <v>583</v>
      </c>
      <c r="G39" s="73" t="s">
        <v>528</v>
      </c>
      <c r="H39" s="72">
        <v>204118319</v>
      </c>
      <c r="I39" s="72" t="s">
        <v>576</v>
      </c>
      <c r="J39" s="77">
        <v>8</v>
      </c>
      <c r="K39" s="72">
        <v>1107000</v>
      </c>
      <c r="L39" s="77">
        <f t="shared" si="9"/>
        <v>8856000</v>
      </c>
      <c r="N39" s="86"/>
      <c r="O39" s="86">
        <f t="shared" si="2"/>
        <v>0</v>
      </c>
      <c r="P39" s="86">
        <f t="shared" si="3"/>
        <v>0</v>
      </c>
      <c r="Q39" s="86">
        <f t="shared" si="4"/>
        <v>1</v>
      </c>
      <c r="R39" s="86">
        <f t="shared" si="5"/>
        <v>8</v>
      </c>
      <c r="S39" s="86">
        <f t="shared" si="6"/>
        <v>8856000</v>
      </c>
    </row>
    <row r="40" spans="1:19" s="74" customFormat="1" ht="38.25" x14ac:dyDescent="0.25">
      <c r="A40" s="72">
        <f t="shared" si="7"/>
        <v>33</v>
      </c>
      <c r="B40" s="72" t="s">
        <v>19</v>
      </c>
      <c r="C40" s="73" t="s">
        <v>588</v>
      </c>
      <c r="D40" s="72" t="s">
        <v>488</v>
      </c>
      <c r="E40" s="78" t="s">
        <v>555</v>
      </c>
      <c r="F40" s="73" t="s">
        <v>587</v>
      </c>
      <c r="G40" s="73" t="s">
        <v>585</v>
      </c>
      <c r="H40" s="72">
        <v>201052490</v>
      </c>
      <c r="I40" s="72" t="s">
        <v>586</v>
      </c>
      <c r="J40" s="77">
        <v>266044</v>
      </c>
      <c r="K40" s="72">
        <v>450</v>
      </c>
      <c r="L40" s="77">
        <f t="shared" si="9"/>
        <v>119719800</v>
      </c>
      <c r="N40" s="86"/>
      <c r="O40" s="86">
        <f t="shared" si="2"/>
        <v>0</v>
      </c>
      <c r="P40" s="86">
        <f t="shared" si="3"/>
        <v>0</v>
      </c>
      <c r="Q40" s="86">
        <f t="shared" si="4"/>
        <v>1</v>
      </c>
      <c r="R40" s="86">
        <f t="shared" si="5"/>
        <v>266044</v>
      </c>
      <c r="S40" s="86">
        <f t="shared" si="6"/>
        <v>119719800</v>
      </c>
    </row>
    <row r="41" spans="1:19" s="74" customFormat="1" ht="90" x14ac:dyDescent="0.25">
      <c r="A41" s="72">
        <f t="shared" si="7"/>
        <v>34</v>
      </c>
      <c r="B41" s="72" t="s">
        <v>19</v>
      </c>
      <c r="C41" s="73" t="s">
        <v>500</v>
      </c>
      <c r="D41" s="72" t="s">
        <v>488</v>
      </c>
      <c r="E41" s="78" t="s">
        <v>555</v>
      </c>
      <c r="F41" s="73" t="s">
        <v>589</v>
      </c>
      <c r="G41" s="73" t="s">
        <v>505</v>
      </c>
      <c r="H41" s="72">
        <v>305109680</v>
      </c>
      <c r="I41" s="72" t="s">
        <v>576</v>
      </c>
      <c r="J41" s="77">
        <v>9</v>
      </c>
      <c r="K41" s="77">
        <v>1416625</v>
      </c>
      <c r="L41" s="77">
        <f t="shared" si="9"/>
        <v>12749625</v>
      </c>
      <c r="N41" s="86"/>
      <c r="O41" s="86">
        <f t="shared" si="2"/>
        <v>0</v>
      </c>
      <c r="P41" s="86">
        <f t="shared" si="3"/>
        <v>0</v>
      </c>
      <c r="Q41" s="86">
        <f t="shared" si="4"/>
        <v>1</v>
      </c>
      <c r="R41" s="86">
        <f t="shared" si="5"/>
        <v>9</v>
      </c>
      <c r="S41" s="86">
        <f t="shared" si="6"/>
        <v>12749625</v>
      </c>
    </row>
    <row r="42" spans="1:19" s="74" customFormat="1" ht="38.25" x14ac:dyDescent="0.25">
      <c r="A42" s="72">
        <f t="shared" ref="A42:A73" si="11">+A41+1</f>
        <v>35</v>
      </c>
      <c r="B42" s="72" t="s">
        <v>19</v>
      </c>
      <c r="C42" s="73" t="s">
        <v>521</v>
      </c>
      <c r="D42" s="72" t="s">
        <v>488</v>
      </c>
      <c r="E42" s="78" t="s">
        <v>556</v>
      </c>
      <c r="F42" s="73" t="s">
        <v>590</v>
      </c>
      <c r="G42" s="73" t="s">
        <v>523</v>
      </c>
      <c r="H42" s="72">
        <v>307919012</v>
      </c>
      <c r="I42" s="72" t="s">
        <v>576</v>
      </c>
      <c r="J42" s="77">
        <v>9</v>
      </c>
      <c r="K42" s="72">
        <v>360000</v>
      </c>
      <c r="L42" s="77">
        <f t="shared" si="9"/>
        <v>3240000</v>
      </c>
      <c r="N42" s="86"/>
      <c r="O42" s="86">
        <f t="shared" si="2"/>
        <v>0</v>
      </c>
      <c r="P42" s="86">
        <f t="shared" si="3"/>
        <v>0</v>
      </c>
      <c r="Q42" s="86">
        <f t="shared" si="4"/>
        <v>1</v>
      </c>
      <c r="R42" s="86">
        <f t="shared" si="5"/>
        <v>9</v>
      </c>
      <c r="S42" s="86">
        <f t="shared" si="6"/>
        <v>3240000</v>
      </c>
    </row>
    <row r="43" spans="1:19" s="74" customFormat="1" ht="30" x14ac:dyDescent="0.25">
      <c r="A43" s="72">
        <f t="shared" si="11"/>
        <v>36</v>
      </c>
      <c r="B43" s="72" t="s">
        <v>19</v>
      </c>
      <c r="C43" s="73" t="s">
        <v>592</v>
      </c>
      <c r="D43" s="72" t="s">
        <v>488</v>
      </c>
      <c r="E43" s="78" t="s">
        <v>554</v>
      </c>
      <c r="F43" s="73" t="s">
        <v>593</v>
      </c>
      <c r="G43" s="73" t="s">
        <v>591</v>
      </c>
      <c r="H43" s="72">
        <v>306031559</v>
      </c>
      <c r="I43" s="72" t="s">
        <v>576</v>
      </c>
      <c r="J43" s="77">
        <v>1</v>
      </c>
      <c r="K43" s="72">
        <v>4270824</v>
      </c>
      <c r="L43" s="77">
        <f t="shared" si="9"/>
        <v>4270824</v>
      </c>
      <c r="N43" s="86"/>
      <c r="O43" s="86">
        <f t="shared" si="2"/>
        <v>0</v>
      </c>
      <c r="P43" s="86">
        <f t="shared" si="3"/>
        <v>0</v>
      </c>
      <c r="Q43" s="86">
        <f t="shared" si="4"/>
        <v>1</v>
      </c>
      <c r="R43" s="86">
        <f t="shared" si="5"/>
        <v>1</v>
      </c>
      <c r="S43" s="86">
        <f t="shared" si="6"/>
        <v>4270824</v>
      </c>
    </row>
    <row r="44" spans="1:19" s="74" customFormat="1" ht="38.25" x14ac:dyDescent="0.25">
      <c r="A44" s="72">
        <f t="shared" si="11"/>
        <v>37</v>
      </c>
      <c r="B44" s="72" t="s">
        <v>19</v>
      </c>
      <c r="C44" s="73" t="s">
        <v>595</v>
      </c>
      <c r="D44" s="72" t="s">
        <v>488</v>
      </c>
      <c r="E44" s="78" t="s">
        <v>555</v>
      </c>
      <c r="F44" s="73" t="s">
        <v>596</v>
      </c>
      <c r="G44" s="73" t="s">
        <v>594</v>
      </c>
      <c r="H44" s="72">
        <v>307387233</v>
      </c>
      <c r="I44" s="72" t="s">
        <v>576</v>
      </c>
      <c r="J44" s="77">
        <v>1</v>
      </c>
      <c r="K44" s="72">
        <v>1083500</v>
      </c>
      <c r="L44" s="77">
        <f t="shared" si="9"/>
        <v>1083500</v>
      </c>
      <c r="N44" s="86"/>
      <c r="O44" s="86">
        <f t="shared" si="2"/>
        <v>0</v>
      </c>
      <c r="P44" s="86">
        <f t="shared" si="3"/>
        <v>0</v>
      </c>
      <c r="Q44" s="86">
        <f t="shared" si="4"/>
        <v>1</v>
      </c>
      <c r="R44" s="86">
        <f t="shared" si="5"/>
        <v>1</v>
      </c>
      <c r="S44" s="86">
        <f t="shared" si="6"/>
        <v>1083500</v>
      </c>
    </row>
    <row r="45" spans="1:19" s="74" customFormat="1" ht="30" x14ac:dyDescent="0.25">
      <c r="A45" s="72">
        <f t="shared" si="11"/>
        <v>38</v>
      </c>
      <c r="B45" s="72" t="s">
        <v>19</v>
      </c>
      <c r="C45" s="73" t="s">
        <v>539</v>
      </c>
      <c r="D45" s="72" t="s">
        <v>488</v>
      </c>
      <c r="E45" s="78" t="s">
        <v>554</v>
      </c>
      <c r="F45" s="73" t="s">
        <v>598</v>
      </c>
      <c r="G45" s="73" t="s">
        <v>597</v>
      </c>
      <c r="H45" s="72">
        <v>302478186</v>
      </c>
      <c r="I45" s="72" t="s">
        <v>537</v>
      </c>
      <c r="J45" s="77">
        <v>50</v>
      </c>
      <c r="K45" s="72">
        <v>15000</v>
      </c>
      <c r="L45" s="77">
        <f t="shared" ref="L45:L50" si="12">+J45*K45</f>
        <v>750000</v>
      </c>
      <c r="N45" s="86">
        <v>1</v>
      </c>
      <c r="O45" s="86">
        <f t="shared" si="2"/>
        <v>50</v>
      </c>
      <c r="P45" s="86">
        <f t="shared" si="3"/>
        <v>750000</v>
      </c>
      <c r="Q45" s="86">
        <f t="shared" si="4"/>
        <v>0</v>
      </c>
      <c r="R45" s="86">
        <f t="shared" si="5"/>
        <v>0</v>
      </c>
      <c r="S45" s="86">
        <f t="shared" si="6"/>
        <v>0</v>
      </c>
    </row>
    <row r="46" spans="1:19" s="74" customFormat="1" ht="15" x14ac:dyDescent="0.25">
      <c r="A46" s="72">
        <f t="shared" si="11"/>
        <v>39</v>
      </c>
      <c r="B46" s="72" t="s">
        <v>19</v>
      </c>
      <c r="C46" s="73" t="s">
        <v>600</v>
      </c>
      <c r="D46" s="72" t="s">
        <v>488</v>
      </c>
      <c r="E46" s="78" t="s">
        <v>554</v>
      </c>
      <c r="F46" s="73" t="s">
        <v>601</v>
      </c>
      <c r="G46" s="73" t="s">
        <v>599</v>
      </c>
      <c r="H46" s="72">
        <v>304452068</v>
      </c>
      <c r="I46" s="72" t="s">
        <v>602</v>
      </c>
      <c r="J46" s="77">
        <v>50</v>
      </c>
      <c r="K46" s="72">
        <v>12000</v>
      </c>
      <c r="L46" s="77">
        <f t="shared" si="12"/>
        <v>600000</v>
      </c>
      <c r="N46" s="86">
        <v>1</v>
      </c>
      <c r="O46" s="86">
        <f t="shared" si="2"/>
        <v>50</v>
      </c>
      <c r="P46" s="86">
        <f t="shared" si="3"/>
        <v>600000</v>
      </c>
      <c r="Q46" s="86">
        <f t="shared" si="4"/>
        <v>0</v>
      </c>
      <c r="R46" s="86">
        <f t="shared" si="5"/>
        <v>0</v>
      </c>
      <c r="S46" s="86">
        <f t="shared" si="6"/>
        <v>0</v>
      </c>
    </row>
    <row r="47" spans="1:19" s="74" customFormat="1" ht="15" x14ac:dyDescent="0.25">
      <c r="A47" s="72">
        <f t="shared" si="11"/>
        <v>40</v>
      </c>
      <c r="B47" s="72" t="s">
        <v>19</v>
      </c>
      <c r="C47" s="73" t="s">
        <v>604</v>
      </c>
      <c r="D47" s="72" t="s">
        <v>488</v>
      </c>
      <c r="E47" s="78" t="s">
        <v>554</v>
      </c>
      <c r="F47" s="73" t="s">
        <v>605</v>
      </c>
      <c r="G47" s="73" t="s">
        <v>603</v>
      </c>
      <c r="H47" s="72">
        <v>306097967</v>
      </c>
      <c r="I47" s="72" t="s">
        <v>606</v>
      </c>
      <c r="J47" s="77">
        <v>60</v>
      </c>
      <c r="K47" s="72">
        <v>5123</v>
      </c>
      <c r="L47" s="77">
        <f t="shared" si="12"/>
        <v>307380</v>
      </c>
      <c r="N47" s="86">
        <v>1</v>
      </c>
      <c r="O47" s="86">
        <f t="shared" si="2"/>
        <v>60</v>
      </c>
      <c r="P47" s="86">
        <f t="shared" si="3"/>
        <v>307380</v>
      </c>
      <c r="Q47" s="86">
        <f t="shared" si="4"/>
        <v>0</v>
      </c>
      <c r="R47" s="86">
        <f t="shared" si="5"/>
        <v>0</v>
      </c>
      <c r="S47" s="86">
        <f t="shared" si="6"/>
        <v>0</v>
      </c>
    </row>
    <row r="48" spans="1:19" s="74" customFormat="1" ht="15" x14ac:dyDescent="0.25">
      <c r="A48" s="72">
        <f t="shared" si="11"/>
        <v>41</v>
      </c>
      <c r="B48" s="72" t="s">
        <v>19</v>
      </c>
      <c r="C48" s="73" t="s">
        <v>538</v>
      </c>
      <c r="D48" s="72" t="s">
        <v>488</v>
      </c>
      <c r="E48" s="78" t="s">
        <v>554</v>
      </c>
      <c r="F48" s="73" t="s">
        <v>608</v>
      </c>
      <c r="G48" s="73" t="s">
        <v>607</v>
      </c>
      <c r="H48" s="72">
        <v>307744216</v>
      </c>
      <c r="I48" s="72" t="s">
        <v>537</v>
      </c>
      <c r="J48" s="77">
        <v>50</v>
      </c>
      <c r="K48" s="72">
        <v>15000</v>
      </c>
      <c r="L48" s="77">
        <f t="shared" si="12"/>
        <v>750000</v>
      </c>
      <c r="N48" s="86"/>
      <c r="O48" s="86">
        <f t="shared" si="2"/>
        <v>0</v>
      </c>
      <c r="P48" s="86">
        <f t="shared" si="3"/>
        <v>0</v>
      </c>
      <c r="Q48" s="86">
        <f t="shared" si="4"/>
        <v>1</v>
      </c>
      <c r="R48" s="86">
        <f t="shared" si="5"/>
        <v>50</v>
      </c>
      <c r="S48" s="86">
        <f t="shared" si="6"/>
        <v>750000</v>
      </c>
    </row>
    <row r="49" spans="1:19" s="74" customFormat="1" ht="38.25" x14ac:dyDescent="0.25">
      <c r="A49" s="72">
        <f t="shared" si="11"/>
        <v>42</v>
      </c>
      <c r="B49" s="72" t="s">
        <v>19</v>
      </c>
      <c r="C49" s="73" t="s">
        <v>610</v>
      </c>
      <c r="D49" s="72" t="s">
        <v>488</v>
      </c>
      <c r="E49" s="78" t="s">
        <v>555</v>
      </c>
      <c r="F49" s="73" t="s">
        <v>611</v>
      </c>
      <c r="G49" s="73" t="s">
        <v>609</v>
      </c>
      <c r="H49" s="72">
        <v>200833833</v>
      </c>
      <c r="I49" s="72" t="s">
        <v>602</v>
      </c>
      <c r="J49" s="77">
        <v>500</v>
      </c>
      <c r="K49" s="72">
        <v>3800</v>
      </c>
      <c r="L49" s="77">
        <f t="shared" si="12"/>
        <v>1900000</v>
      </c>
      <c r="N49" s="86">
        <v>1</v>
      </c>
      <c r="O49" s="86">
        <f t="shared" si="2"/>
        <v>500</v>
      </c>
      <c r="P49" s="86">
        <f t="shared" si="3"/>
        <v>1900000</v>
      </c>
      <c r="Q49" s="86">
        <f t="shared" si="4"/>
        <v>0</v>
      </c>
      <c r="R49" s="86">
        <f t="shared" si="5"/>
        <v>0</v>
      </c>
      <c r="S49" s="86">
        <f t="shared" si="6"/>
        <v>0</v>
      </c>
    </row>
    <row r="50" spans="1:19" s="74" customFormat="1" ht="38.25" x14ac:dyDescent="0.25">
      <c r="A50" s="72">
        <f t="shared" si="11"/>
        <v>43</v>
      </c>
      <c r="B50" s="72" t="s">
        <v>19</v>
      </c>
      <c r="C50" s="73" t="s">
        <v>610</v>
      </c>
      <c r="D50" s="72" t="s">
        <v>488</v>
      </c>
      <c r="E50" s="78" t="s">
        <v>555</v>
      </c>
      <c r="F50" s="73" t="s">
        <v>611</v>
      </c>
      <c r="G50" s="73" t="s">
        <v>609</v>
      </c>
      <c r="H50" s="72">
        <v>200833833</v>
      </c>
      <c r="I50" s="72" t="s">
        <v>602</v>
      </c>
      <c r="J50" s="77">
        <v>500</v>
      </c>
      <c r="K50" s="72">
        <v>400</v>
      </c>
      <c r="L50" s="77">
        <f t="shared" si="12"/>
        <v>200000</v>
      </c>
      <c r="N50" s="86">
        <v>1</v>
      </c>
      <c r="O50" s="86">
        <f t="shared" si="2"/>
        <v>500</v>
      </c>
      <c r="P50" s="86">
        <f t="shared" si="3"/>
        <v>200000</v>
      </c>
      <c r="Q50" s="86">
        <f t="shared" si="4"/>
        <v>0</v>
      </c>
      <c r="R50" s="86">
        <f t="shared" si="5"/>
        <v>0</v>
      </c>
      <c r="S50" s="86">
        <f t="shared" si="6"/>
        <v>0</v>
      </c>
    </row>
    <row r="51" spans="1:19" s="74" customFormat="1" ht="38.25" x14ac:dyDescent="0.25">
      <c r="A51" s="72">
        <f t="shared" si="11"/>
        <v>44</v>
      </c>
      <c r="B51" s="72" t="s">
        <v>19</v>
      </c>
      <c r="C51" s="73" t="s">
        <v>613</v>
      </c>
      <c r="D51" s="72" t="s">
        <v>488</v>
      </c>
      <c r="E51" s="78" t="s">
        <v>557</v>
      </c>
      <c r="F51" s="73" t="s">
        <v>614</v>
      </c>
      <c r="G51" s="73" t="s">
        <v>612</v>
      </c>
      <c r="H51" s="72">
        <v>307412479</v>
      </c>
      <c r="I51" s="72" t="s">
        <v>576</v>
      </c>
      <c r="J51" s="77">
        <v>1</v>
      </c>
      <c r="K51" s="72">
        <v>705300</v>
      </c>
      <c r="L51" s="77">
        <f t="shared" si="9"/>
        <v>705300</v>
      </c>
      <c r="N51" s="86"/>
      <c r="O51" s="86">
        <f t="shared" si="2"/>
        <v>0</v>
      </c>
      <c r="P51" s="86">
        <f t="shared" si="3"/>
        <v>0</v>
      </c>
      <c r="Q51" s="86">
        <f t="shared" si="4"/>
        <v>1</v>
      </c>
      <c r="R51" s="86">
        <f t="shared" si="5"/>
        <v>1</v>
      </c>
      <c r="S51" s="86">
        <f t="shared" si="6"/>
        <v>705300</v>
      </c>
    </row>
    <row r="52" spans="1:19" s="74" customFormat="1" ht="38.25" x14ac:dyDescent="0.25">
      <c r="A52" s="72">
        <f t="shared" si="11"/>
        <v>45</v>
      </c>
      <c r="B52" s="72" t="s">
        <v>19</v>
      </c>
      <c r="C52" s="73" t="s">
        <v>616</v>
      </c>
      <c r="D52" s="72" t="s">
        <v>488</v>
      </c>
      <c r="E52" s="78" t="s">
        <v>555</v>
      </c>
      <c r="F52" s="73" t="s">
        <v>617</v>
      </c>
      <c r="G52" s="73" t="s">
        <v>615</v>
      </c>
      <c r="H52" s="72">
        <v>201123394</v>
      </c>
      <c r="I52" s="72" t="s">
        <v>576</v>
      </c>
      <c r="J52" s="77">
        <v>12</v>
      </c>
      <c r="K52" s="72">
        <v>93333240</v>
      </c>
      <c r="L52" s="77">
        <f t="shared" si="9"/>
        <v>1119998880</v>
      </c>
      <c r="N52" s="86"/>
      <c r="O52" s="86">
        <f t="shared" si="2"/>
        <v>0</v>
      </c>
      <c r="P52" s="86">
        <f t="shared" si="3"/>
        <v>0</v>
      </c>
      <c r="Q52" s="86">
        <f t="shared" si="4"/>
        <v>1</v>
      </c>
      <c r="R52" s="86">
        <f t="shared" si="5"/>
        <v>12</v>
      </c>
      <c r="S52" s="86">
        <f t="shared" si="6"/>
        <v>1119998880</v>
      </c>
    </row>
    <row r="53" spans="1:19" s="74" customFormat="1" ht="15" x14ac:dyDescent="0.25">
      <c r="A53" s="72">
        <f t="shared" si="11"/>
        <v>46</v>
      </c>
      <c r="B53" s="72" t="s">
        <v>19</v>
      </c>
      <c r="C53" s="73" t="s">
        <v>619</v>
      </c>
      <c r="D53" s="72" t="s">
        <v>488</v>
      </c>
      <c r="E53" s="78" t="s">
        <v>554</v>
      </c>
      <c r="F53" s="73" t="s">
        <v>620</v>
      </c>
      <c r="G53" s="73" t="s">
        <v>618</v>
      </c>
      <c r="H53" s="72">
        <v>306089114</v>
      </c>
      <c r="I53" s="72" t="s">
        <v>537</v>
      </c>
      <c r="J53" s="77">
        <v>50</v>
      </c>
      <c r="K53" s="72">
        <v>5000</v>
      </c>
      <c r="L53" s="77">
        <f t="shared" ref="L53:L62" si="13">+J53*K53</f>
        <v>250000</v>
      </c>
      <c r="N53" s="86">
        <v>1</v>
      </c>
      <c r="O53" s="86">
        <f t="shared" si="2"/>
        <v>50</v>
      </c>
      <c r="P53" s="86">
        <f t="shared" si="3"/>
        <v>250000</v>
      </c>
      <c r="Q53" s="86">
        <f t="shared" si="4"/>
        <v>0</v>
      </c>
      <c r="R53" s="86">
        <f t="shared" si="5"/>
        <v>0</v>
      </c>
      <c r="S53" s="86">
        <f t="shared" si="6"/>
        <v>0</v>
      </c>
    </row>
    <row r="54" spans="1:19" s="74" customFormat="1" ht="30" x14ac:dyDescent="0.25">
      <c r="A54" s="72">
        <f t="shared" si="11"/>
        <v>47</v>
      </c>
      <c r="B54" s="72" t="s">
        <v>19</v>
      </c>
      <c r="C54" s="73" t="s">
        <v>622</v>
      </c>
      <c r="D54" s="72" t="s">
        <v>488</v>
      </c>
      <c r="E54" s="78" t="s">
        <v>554</v>
      </c>
      <c r="F54" s="73" t="s">
        <v>623</v>
      </c>
      <c r="G54" s="73" t="s">
        <v>621</v>
      </c>
      <c r="H54" s="72">
        <v>42904840480056</v>
      </c>
      <c r="I54" s="72" t="s">
        <v>602</v>
      </c>
      <c r="J54" s="77">
        <v>50</v>
      </c>
      <c r="K54" s="72">
        <v>4400</v>
      </c>
      <c r="L54" s="77">
        <f t="shared" si="13"/>
        <v>220000</v>
      </c>
      <c r="N54" s="86">
        <v>1</v>
      </c>
      <c r="O54" s="86">
        <f t="shared" si="2"/>
        <v>50</v>
      </c>
      <c r="P54" s="86">
        <f t="shared" si="3"/>
        <v>220000</v>
      </c>
      <c r="Q54" s="86">
        <f t="shared" si="4"/>
        <v>0</v>
      </c>
      <c r="R54" s="86">
        <f t="shared" si="5"/>
        <v>0</v>
      </c>
      <c r="S54" s="86">
        <f t="shared" si="6"/>
        <v>0</v>
      </c>
    </row>
    <row r="55" spans="1:19" s="74" customFormat="1" ht="15" x14ac:dyDescent="0.25">
      <c r="A55" s="72">
        <f t="shared" si="11"/>
        <v>48</v>
      </c>
      <c r="B55" s="72" t="s">
        <v>19</v>
      </c>
      <c r="C55" s="73" t="s">
        <v>626</v>
      </c>
      <c r="D55" s="72" t="s">
        <v>488</v>
      </c>
      <c r="E55" s="78" t="s">
        <v>554</v>
      </c>
      <c r="F55" s="73" t="s">
        <v>627</v>
      </c>
      <c r="G55" s="73" t="s">
        <v>625</v>
      </c>
      <c r="H55" s="72">
        <v>309306434</v>
      </c>
      <c r="I55" s="72" t="s">
        <v>602</v>
      </c>
      <c r="J55" s="77">
        <v>10</v>
      </c>
      <c r="K55" s="72">
        <v>143400</v>
      </c>
      <c r="L55" s="77">
        <f t="shared" si="13"/>
        <v>1434000</v>
      </c>
      <c r="N55" s="86">
        <v>1</v>
      </c>
      <c r="O55" s="86">
        <f t="shared" si="2"/>
        <v>10</v>
      </c>
      <c r="P55" s="86">
        <f t="shared" si="3"/>
        <v>1434000</v>
      </c>
      <c r="Q55" s="86">
        <f t="shared" si="4"/>
        <v>0</v>
      </c>
      <c r="R55" s="86">
        <f t="shared" si="5"/>
        <v>0</v>
      </c>
      <c r="S55" s="86">
        <f t="shared" si="6"/>
        <v>0</v>
      </c>
    </row>
    <row r="56" spans="1:19" s="74" customFormat="1" ht="15" x14ac:dyDescent="0.25">
      <c r="A56" s="72">
        <f t="shared" si="11"/>
        <v>49</v>
      </c>
      <c r="B56" s="72" t="s">
        <v>19</v>
      </c>
      <c r="C56" s="73" t="s">
        <v>629</v>
      </c>
      <c r="D56" s="72" t="s">
        <v>488</v>
      </c>
      <c r="E56" s="78" t="s">
        <v>554</v>
      </c>
      <c r="F56" s="73" t="s">
        <v>630</v>
      </c>
      <c r="G56" s="73" t="s">
        <v>628</v>
      </c>
      <c r="H56" s="72">
        <v>308137384</v>
      </c>
      <c r="I56" s="72" t="s">
        <v>602</v>
      </c>
      <c r="J56" s="77">
        <v>10</v>
      </c>
      <c r="K56" s="72">
        <v>34343</v>
      </c>
      <c r="L56" s="77">
        <f t="shared" si="13"/>
        <v>343430</v>
      </c>
      <c r="N56" s="86">
        <v>1</v>
      </c>
      <c r="O56" s="86">
        <f t="shared" si="2"/>
        <v>10</v>
      </c>
      <c r="P56" s="86">
        <f t="shared" si="3"/>
        <v>343430</v>
      </c>
      <c r="Q56" s="86">
        <f t="shared" si="4"/>
        <v>0</v>
      </c>
      <c r="R56" s="86">
        <f t="shared" si="5"/>
        <v>0</v>
      </c>
      <c r="S56" s="86">
        <f t="shared" si="6"/>
        <v>0</v>
      </c>
    </row>
    <row r="57" spans="1:19" s="74" customFormat="1" ht="15" x14ac:dyDescent="0.25">
      <c r="A57" s="72">
        <f t="shared" si="11"/>
        <v>50</v>
      </c>
      <c r="B57" s="72" t="s">
        <v>19</v>
      </c>
      <c r="C57" s="73" t="s">
        <v>629</v>
      </c>
      <c r="D57" s="72" t="s">
        <v>488</v>
      </c>
      <c r="E57" s="78" t="s">
        <v>554</v>
      </c>
      <c r="F57" s="73" t="s">
        <v>632</v>
      </c>
      <c r="G57" s="73" t="s">
        <v>631</v>
      </c>
      <c r="H57" s="72">
        <v>305000408</v>
      </c>
      <c r="I57" s="72" t="s">
        <v>602</v>
      </c>
      <c r="J57" s="77">
        <v>20</v>
      </c>
      <c r="K57" s="72">
        <v>30000</v>
      </c>
      <c r="L57" s="77">
        <f t="shared" si="13"/>
        <v>600000</v>
      </c>
      <c r="N57" s="86">
        <v>1</v>
      </c>
      <c r="O57" s="86">
        <f t="shared" si="2"/>
        <v>20</v>
      </c>
      <c r="P57" s="86">
        <f t="shared" si="3"/>
        <v>600000</v>
      </c>
      <c r="Q57" s="86">
        <f t="shared" si="4"/>
        <v>0</v>
      </c>
      <c r="R57" s="86">
        <f t="shared" si="5"/>
        <v>0</v>
      </c>
      <c r="S57" s="86">
        <f t="shared" si="6"/>
        <v>0</v>
      </c>
    </row>
    <row r="58" spans="1:19" s="74" customFormat="1" ht="15" x14ac:dyDescent="0.25">
      <c r="A58" s="72">
        <f t="shared" si="11"/>
        <v>51</v>
      </c>
      <c r="B58" s="72" t="s">
        <v>19</v>
      </c>
      <c r="C58" s="73" t="s">
        <v>634</v>
      </c>
      <c r="D58" s="72" t="s">
        <v>488</v>
      </c>
      <c r="E58" s="78" t="s">
        <v>554</v>
      </c>
      <c r="F58" s="73" t="s">
        <v>635</v>
      </c>
      <c r="G58" s="73" t="s">
        <v>633</v>
      </c>
      <c r="H58" s="72">
        <v>309560849</v>
      </c>
      <c r="I58" s="72" t="s">
        <v>636</v>
      </c>
      <c r="J58" s="77">
        <v>1</v>
      </c>
      <c r="K58" s="72">
        <v>395000</v>
      </c>
      <c r="L58" s="77">
        <f t="shared" si="13"/>
        <v>395000</v>
      </c>
      <c r="N58" s="86"/>
      <c r="O58" s="86">
        <f t="shared" si="2"/>
        <v>0</v>
      </c>
      <c r="P58" s="86">
        <f t="shared" si="3"/>
        <v>0</v>
      </c>
      <c r="Q58" s="86">
        <f t="shared" si="4"/>
        <v>1</v>
      </c>
      <c r="R58" s="86">
        <f t="shared" si="5"/>
        <v>1</v>
      </c>
      <c r="S58" s="86">
        <f t="shared" si="6"/>
        <v>395000</v>
      </c>
    </row>
    <row r="59" spans="1:19" s="74" customFormat="1" ht="15" x14ac:dyDescent="0.25">
      <c r="A59" s="72">
        <f t="shared" si="11"/>
        <v>52</v>
      </c>
      <c r="B59" s="72" t="s">
        <v>19</v>
      </c>
      <c r="C59" s="73" t="s">
        <v>639</v>
      </c>
      <c r="D59" s="72" t="s">
        <v>488</v>
      </c>
      <c r="E59" s="78" t="s">
        <v>554</v>
      </c>
      <c r="F59" s="73" t="s">
        <v>640</v>
      </c>
      <c r="G59" s="73" t="s">
        <v>618</v>
      </c>
      <c r="H59" s="72">
        <v>306089114</v>
      </c>
      <c r="I59" s="72" t="s">
        <v>602</v>
      </c>
      <c r="J59" s="77">
        <v>20</v>
      </c>
      <c r="K59" s="72">
        <v>40000</v>
      </c>
      <c r="L59" s="77">
        <f t="shared" si="13"/>
        <v>800000</v>
      </c>
      <c r="N59" s="86">
        <v>1</v>
      </c>
      <c r="O59" s="86">
        <f t="shared" si="2"/>
        <v>20</v>
      </c>
      <c r="P59" s="86">
        <f t="shared" si="3"/>
        <v>800000</v>
      </c>
      <c r="Q59" s="86">
        <f t="shared" si="4"/>
        <v>0</v>
      </c>
      <c r="R59" s="86">
        <f t="shared" si="5"/>
        <v>0</v>
      </c>
      <c r="S59" s="86">
        <f t="shared" si="6"/>
        <v>0</v>
      </c>
    </row>
    <row r="60" spans="1:19" s="74" customFormat="1" ht="38.25" x14ac:dyDescent="0.25">
      <c r="A60" s="72">
        <f t="shared" si="11"/>
        <v>53</v>
      </c>
      <c r="B60" s="72" t="s">
        <v>19</v>
      </c>
      <c r="C60" s="73" t="s">
        <v>613</v>
      </c>
      <c r="D60" s="72" t="s">
        <v>488</v>
      </c>
      <c r="E60" s="78" t="s">
        <v>557</v>
      </c>
      <c r="F60" s="73" t="s">
        <v>641</v>
      </c>
      <c r="G60" s="73" t="s">
        <v>520</v>
      </c>
      <c r="H60" s="72">
        <v>305487348</v>
      </c>
      <c r="I60" s="72" t="s">
        <v>576</v>
      </c>
      <c r="J60" s="77">
        <v>1</v>
      </c>
      <c r="K60" s="72">
        <v>951450</v>
      </c>
      <c r="L60" s="77">
        <f t="shared" si="13"/>
        <v>951450</v>
      </c>
      <c r="N60" s="86"/>
      <c r="O60" s="86">
        <f t="shared" si="2"/>
        <v>0</v>
      </c>
      <c r="P60" s="86">
        <f t="shared" si="3"/>
        <v>0</v>
      </c>
      <c r="Q60" s="86">
        <f t="shared" si="4"/>
        <v>1</v>
      </c>
      <c r="R60" s="86">
        <f t="shared" si="5"/>
        <v>1</v>
      </c>
      <c r="S60" s="86">
        <f t="shared" si="6"/>
        <v>951450</v>
      </c>
    </row>
    <row r="61" spans="1:19" s="74" customFormat="1" ht="15" x14ac:dyDescent="0.25">
      <c r="A61" s="72">
        <f t="shared" si="11"/>
        <v>54</v>
      </c>
      <c r="B61" s="72" t="s">
        <v>19</v>
      </c>
      <c r="C61" s="73" t="s">
        <v>643</v>
      </c>
      <c r="D61" s="72" t="s">
        <v>488</v>
      </c>
      <c r="E61" s="78" t="s">
        <v>554</v>
      </c>
      <c r="F61" s="73" t="s">
        <v>644</v>
      </c>
      <c r="G61" s="73" t="s">
        <v>642</v>
      </c>
      <c r="H61" s="72">
        <v>309529955</v>
      </c>
      <c r="I61" s="72" t="s">
        <v>602</v>
      </c>
      <c r="J61" s="77">
        <v>50</v>
      </c>
      <c r="K61" s="72">
        <v>4222</v>
      </c>
      <c r="L61" s="77">
        <f t="shared" si="13"/>
        <v>211100</v>
      </c>
      <c r="N61" s="86">
        <v>1</v>
      </c>
      <c r="O61" s="86">
        <f t="shared" si="2"/>
        <v>50</v>
      </c>
      <c r="P61" s="86">
        <f t="shared" si="3"/>
        <v>211100</v>
      </c>
      <c r="Q61" s="86">
        <f t="shared" si="4"/>
        <v>0</v>
      </c>
      <c r="R61" s="86">
        <f t="shared" si="5"/>
        <v>0</v>
      </c>
      <c r="S61" s="86">
        <f t="shared" si="6"/>
        <v>0</v>
      </c>
    </row>
    <row r="62" spans="1:19" s="74" customFormat="1" ht="15" x14ac:dyDescent="0.25">
      <c r="A62" s="72">
        <f t="shared" si="11"/>
        <v>55</v>
      </c>
      <c r="B62" s="72" t="s">
        <v>19</v>
      </c>
      <c r="C62" s="73" t="s">
        <v>542</v>
      </c>
      <c r="D62" s="72" t="s">
        <v>488</v>
      </c>
      <c r="E62" s="78" t="s">
        <v>554</v>
      </c>
      <c r="F62" s="73" t="s">
        <v>646</v>
      </c>
      <c r="G62" s="73" t="s">
        <v>645</v>
      </c>
      <c r="H62" s="72">
        <v>205247459</v>
      </c>
      <c r="I62" s="72" t="s">
        <v>537</v>
      </c>
      <c r="J62" s="77">
        <v>50</v>
      </c>
      <c r="K62" s="72">
        <v>16054</v>
      </c>
      <c r="L62" s="77">
        <f t="shared" si="13"/>
        <v>802700</v>
      </c>
      <c r="N62" s="86">
        <v>1</v>
      </c>
      <c r="O62" s="86">
        <f t="shared" si="2"/>
        <v>50</v>
      </c>
      <c r="P62" s="86">
        <f t="shared" si="3"/>
        <v>802700</v>
      </c>
      <c r="Q62" s="86">
        <f t="shared" si="4"/>
        <v>0</v>
      </c>
      <c r="R62" s="86">
        <f t="shared" si="5"/>
        <v>0</v>
      </c>
      <c r="S62" s="86">
        <f t="shared" si="6"/>
        <v>0</v>
      </c>
    </row>
    <row r="63" spans="1:19" s="74" customFormat="1" ht="38.25" x14ac:dyDescent="0.25">
      <c r="A63" s="72">
        <f t="shared" si="11"/>
        <v>56</v>
      </c>
      <c r="B63" s="72" t="s">
        <v>19</v>
      </c>
      <c r="C63" s="73" t="s">
        <v>638</v>
      </c>
      <c r="D63" s="72" t="s">
        <v>488</v>
      </c>
      <c r="E63" s="78" t="s">
        <v>682</v>
      </c>
      <c r="F63" s="73" t="s">
        <v>647</v>
      </c>
      <c r="G63" s="73" t="s">
        <v>637</v>
      </c>
      <c r="H63" s="72">
        <v>302814678</v>
      </c>
      <c r="I63" s="72" t="s">
        <v>602</v>
      </c>
      <c r="J63" s="77">
        <v>30</v>
      </c>
      <c r="K63" s="72">
        <v>2600000</v>
      </c>
      <c r="L63" s="77">
        <f t="shared" si="9"/>
        <v>78000000</v>
      </c>
      <c r="N63" s="86">
        <v>1</v>
      </c>
      <c r="O63" s="86">
        <f t="shared" si="2"/>
        <v>30</v>
      </c>
      <c r="P63" s="86">
        <f t="shared" si="3"/>
        <v>78000000</v>
      </c>
      <c r="Q63" s="86">
        <f t="shared" si="4"/>
        <v>0</v>
      </c>
      <c r="R63" s="86">
        <f t="shared" si="5"/>
        <v>0</v>
      </c>
      <c r="S63" s="86">
        <f t="shared" si="6"/>
        <v>0</v>
      </c>
    </row>
    <row r="64" spans="1:19" s="74" customFormat="1" ht="38.25" x14ac:dyDescent="0.25">
      <c r="A64" s="72">
        <f t="shared" si="11"/>
        <v>57</v>
      </c>
      <c r="B64" s="72" t="s">
        <v>18</v>
      </c>
      <c r="C64" s="73" t="s">
        <v>650</v>
      </c>
      <c r="D64" s="72" t="s">
        <v>678</v>
      </c>
      <c r="E64" s="78" t="s">
        <v>680</v>
      </c>
      <c r="F64" s="73" t="s">
        <v>651</v>
      </c>
      <c r="G64" s="73" t="s">
        <v>649</v>
      </c>
      <c r="H64" s="72">
        <v>200543309</v>
      </c>
      <c r="I64" s="72" t="s">
        <v>602</v>
      </c>
      <c r="J64" s="77">
        <v>8</v>
      </c>
      <c r="K64" s="72">
        <v>5347598</v>
      </c>
      <c r="L64" s="77">
        <f t="shared" si="9"/>
        <v>42780784</v>
      </c>
      <c r="N64" s="86">
        <v>1</v>
      </c>
      <c r="O64" s="86">
        <f t="shared" si="2"/>
        <v>8</v>
      </c>
      <c r="P64" s="86">
        <f t="shared" si="3"/>
        <v>42780784</v>
      </c>
      <c r="Q64" s="86">
        <f t="shared" si="4"/>
        <v>0</v>
      </c>
      <c r="R64" s="86">
        <f t="shared" si="5"/>
        <v>0</v>
      </c>
      <c r="S64" s="86">
        <f t="shared" si="6"/>
        <v>0</v>
      </c>
    </row>
    <row r="65" spans="1:19" s="74" customFormat="1" ht="38.25" x14ac:dyDescent="0.25">
      <c r="A65" s="72">
        <f t="shared" si="11"/>
        <v>58</v>
      </c>
      <c r="B65" s="72" t="s">
        <v>18</v>
      </c>
      <c r="C65" s="73" t="s">
        <v>650</v>
      </c>
      <c r="D65" s="72" t="s">
        <v>678</v>
      </c>
      <c r="E65" s="78" t="s">
        <v>680</v>
      </c>
      <c r="F65" s="73" t="s">
        <v>652</v>
      </c>
      <c r="G65" s="73" t="s">
        <v>649</v>
      </c>
      <c r="H65" s="72">
        <v>200543309</v>
      </c>
      <c r="I65" s="72" t="s">
        <v>602</v>
      </c>
      <c r="J65" s="77">
        <v>13</v>
      </c>
      <c r="K65" s="72">
        <v>5554300</v>
      </c>
      <c r="L65" s="77">
        <f t="shared" si="9"/>
        <v>72205900</v>
      </c>
      <c r="N65" s="86">
        <v>1</v>
      </c>
      <c r="O65" s="86">
        <f t="shared" si="2"/>
        <v>13</v>
      </c>
      <c r="P65" s="86">
        <f t="shared" si="3"/>
        <v>72205900</v>
      </c>
      <c r="Q65" s="86">
        <f t="shared" si="4"/>
        <v>0</v>
      </c>
      <c r="R65" s="86">
        <f t="shared" si="5"/>
        <v>0</v>
      </c>
      <c r="S65" s="86">
        <f t="shared" si="6"/>
        <v>0</v>
      </c>
    </row>
    <row r="66" spans="1:19" s="74" customFormat="1" ht="38.25" x14ac:dyDescent="0.25">
      <c r="A66" s="72">
        <f t="shared" si="11"/>
        <v>59</v>
      </c>
      <c r="B66" s="72" t="s">
        <v>18</v>
      </c>
      <c r="C66" s="73" t="s">
        <v>650</v>
      </c>
      <c r="D66" s="72" t="s">
        <v>678</v>
      </c>
      <c r="E66" s="78" t="s">
        <v>680</v>
      </c>
      <c r="F66" s="73" t="s">
        <v>654</v>
      </c>
      <c r="G66" s="73" t="s">
        <v>653</v>
      </c>
      <c r="H66" s="72">
        <v>306628114</v>
      </c>
      <c r="I66" s="72" t="s">
        <v>602</v>
      </c>
      <c r="J66" s="77">
        <v>3</v>
      </c>
      <c r="K66" s="72">
        <v>6075351</v>
      </c>
      <c r="L66" s="77">
        <f t="shared" si="9"/>
        <v>18226053</v>
      </c>
      <c r="N66" s="86">
        <v>1</v>
      </c>
      <c r="O66" s="86">
        <f t="shared" si="2"/>
        <v>3</v>
      </c>
      <c r="P66" s="86">
        <f t="shared" si="3"/>
        <v>18226053</v>
      </c>
      <c r="Q66" s="86">
        <f t="shared" si="4"/>
        <v>0</v>
      </c>
      <c r="R66" s="86">
        <f t="shared" si="5"/>
        <v>0</v>
      </c>
      <c r="S66" s="86">
        <f t="shared" si="6"/>
        <v>0</v>
      </c>
    </row>
    <row r="67" spans="1:19" s="74" customFormat="1" ht="38.25" x14ac:dyDescent="0.25">
      <c r="A67" s="72">
        <f t="shared" si="11"/>
        <v>60</v>
      </c>
      <c r="B67" s="72" t="s">
        <v>18</v>
      </c>
      <c r="C67" s="73" t="s">
        <v>650</v>
      </c>
      <c r="D67" s="72" t="s">
        <v>678</v>
      </c>
      <c r="E67" s="78" t="s">
        <v>680</v>
      </c>
      <c r="F67" s="73" t="s">
        <v>655</v>
      </c>
      <c r="G67" s="73" t="s">
        <v>653</v>
      </c>
      <c r="H67" s="72">
        <v>306628114</v>
      </c>
      <c r="I67" s="72" t="s">
        <v>602</v>
      </c>
      <c r="J67" s="77">
        <v>3</v>
      </c>
      <c r="K67" s="72">
        <f>5191709/3</f>
        <v>1730569.6666666667</v>
      </c>
      <c r="L67" s="77">
        <f t="shared" ref="L67" si="14">+J67*K67</f>
        <v>5191709</v>
      </c>
      <c r="N67" s="86">
        <v>1</v>
      </c>
      <c r="O67" s="86">
        <f t="shared" si="2"/>
        <v>3</v>
      </c>
      <c r="P67" s="86">
        <f t="shared" si="3"/>
        <v>5191709</v>
      </c>
      <c r="Q67" s="86">
        <f t="shared" si="4"/>
        <v>0</v>
      </c>
      <c r="R67" s="86">
        <f t="shared" si="5"/>
        <v>0</v>
      </c>
      <c r="S67" s="86">
        <f t="shared" si="6"/>
        <v>0</v>
      </c>
    </row>
    <row r="68" spans="1:19" s="74" customFormat="1" ht="38.25" x14ac:dyDescent="0.25">
      <c r="A68" s="72">
        <f t="shared" si="11"/>
        <v>61</v>
      </c>
      <c r="B68" s="72" t="s">
        <v>18</v>
      </c>
      <c r="C68" s="73" t="s">
        <v>656</v>
      </c>
      <c r="D68" s="72" t="s">
        <v>678</v>
      </c>
      <c r="E68" s="78" t="s">
        <v>681</v>
      </c>
      <c r="F68" s="73" t="s">
        <v>657</v>
      </c>
      <c r="G68" s="73" t="s">
        <v>637</v>
      </c>
      <c r="H68" s="72">
        <v>302814678</v>
      </c>
      <c r="I68" s="72" t="s">
        <v>602</v>
      </c>
      <c r="J68" s="77">
        <v>1</v>
      </c>
      <c r="K68" s="72">
        <v>4000000</v>
      </c>
      <c r="L68" s="77">
        <f t="shared" si="9"/>
        <v>4000000</v>
      </c>
      <c r="N68" s="86">
        <v>1</v>
      </c>
      <c r="O68" s="86">
        <f t="shared" si="2"/>
        <v>1</v>
      </c>
      <c r="P68" s="86">
        <f t="shared" si="3"/>
        <v>4000000</v>
      </c>
      <c r="Q68" s="86">
        <f t="shared" si="4"/>
        <v>0</v>
      </c>
      <c r="R68" s="86">
        <f t="shared" si="5"/>
        <v>0</v>
      </c>
      <c r="S68" s="86">
        <f t="shared" si="6"/>
        <v>0</v>
      </c>
    </row>
    <row r="69" spans="1:19" s="74" customFormat="1" ht="38.25" x14ac:dyDescent="0.25">
      <c r="A69" s="72">
        <f t="shared" si="11"/>
        <v>62</v>
      </c>
      <c r="B69" s="72" t="s">
        <v>18</v>
      </c>
      <c r="C69" s="73" t="s">
        <v>656</v>
      </c>
      <c r="D69" s="72" t="s">
        <v>678</v>
      </c>
      <c r="E69" s="78" t="s">
        <v>681</v>
      </c>
      <c r="F69" s="73" t="s">
        <v>658</v>
      </c>
      <c r="G69" s="73" t="s">
        <v>637</v>
      </c>
      <c r="H69" s="72">
        <v>302814678</v>
      </c>
      <c r="I69" s="72" t="s">
        <v>602</v>
      </c>
      <c r="J69" s="77">
        <v>1</v>
      </c>
      <c r="K69" s="72">
        <v>3000000</v>
      </c>
      <c r="L69" s="77">
        <f t="shared" si="9"/>
        <v>3000000</v>
      </c>
      <c r="N69" s="86">
        <v>1</v>
      </c>
      <c r="O69" s="86">
        <f t="shared" si="2"/>
        <v>1</v>
      </c>
      <c r="P69" s="86">
        <f t="shared" si="3"/>
        <v>3000000</v>
      </c>
      <c r="Q69" s="86">
        <f t="shared" si="4"/>
        <v>0</v>
      </c>
      <c r="R69" s="86">
        <f t="shared" si="5"/>
        <v>0</v>
      </c>
      <c r="S69" s="86">
        <f t="shared" si="6"/>
        <v>0</v>
      </c>
    </row>
    <row r="70" spans="1:19" s="74" customFormat="1" ht="38.25" x14ac:dyDescent="0.25">
      <c r="A70" s="72">
        <f t="shared" si="11"/>
        <v>63</v>
      </c>
      <c r="B70" s="72" t="s">
        <v>18</v>
      </c>
      <c r="C70" s="73" t="s">
        <v>650</v>
      </c>
      <c r="D70" s="72" t="s">
        <v>678</v>
      </c>
      <c r="E70" s="78" t="s">
        <v>680</v>
      </c>
      <c r="F70" s="73" t="s">
        <v>659</v>
      </c>
      <c r="G70" s="73" t="s">
        <v>649</v>
      </c>
      <c r="H70" s="72">
        <v>200543309</v>
      </c>
      <c r="I70" s="72" t="s">
        <v>602</v>
      </c>
      <c r="J70" s="77">
        <v>15</v>
      </c>
      <c r="K70" s="72">
        <v>6194889.8700000001</v>
      </c>
      <c r="L70" s="77">
        <f t="shared" si="9"/>
        <v>92923348.049999997</v>
      </c>
      <c r="N70" s="86">
        <v>1</v>
      </c>
      <c r="O70" s="86">
        <f t="shared" si="2"/>
        <v>15</v>
      </c>
      <c r="P70" s="86">
        <f t="shared" si="3"/>
        <v>92923348.049999997</v>
      </c>
      <c r="Q70" s="86">
        <f t="shared" si="4"/>
        <v>0</v>
      </c>
      <c r="R70" s="86">
        <f t="shared" si="5"/>
        <v>0</v>
      </c>
      <c r="S70" s="86">
        <f t="shared" si="6"/>
        <v>0</v>
      </c>
    </row>
    <row r="71" spans="1:19" s="74" customFormat="1" ht="38.25" x14ac:dyDescent="0.25">
      <c r="A71" s="72">
        <f t="shared" si="11"/>
        <v>64</v>
      </c>
      <c r="B71" s="72" t="s">
        <v>18</v>
      </c>
      <c r="C71" s="73" t="s">
        <v>650</v>
      </c>
      <c r="D71" s="72" t="s">
        <v>678</v>
      </c>
      <c r="E71" s="78" t="s">
        <v>680</v>
      </c>
      <c r="F71" s="73" t="s">
        <v>660</v>
      </c>
      <c r="G71" s="73" t="s">
        <v>649</v>
      </c>
      <c r="H71" s="72">
        <v>200543309</v>
      </c>
      <c r="I71" s="72" t="s">
        <v>602</v>
      </c>
      <c r="J71" s="77">
        <v>8</v>
      </c>
      <c r="K71" s="85">
        <v>8479258.5</v>
      </c>
      <c r="L71" s="77">
        <f t="shared" si="9"/>
        <v>67834068</v>
      </c>
      <c r="N71" s="86">
        <v>1</v>
      </c>
      <c r="O71" s="86">
        <f t="shared" si="2"/>
        <v>8</v>
      </c>
      <c r="P71" s="86">
        <f t="shared" si="3"/>
        <v>67834068</v>
      </c>
      <c r="Q71" s="86">
        <f t="shared" si="4"/>
        <v>0</v>
      </c>
      <c r="R71" s="86">
        <f t="shared" si="5"/>
        <v>0</v>
      </c>
      <c r="S71" s="86">
        <f t="shared" si="6"/>
        <v>0</v>
      </c>
    </row>
    <row r="72" spans="1:19" s="74" customFormat="1" ht="45" x14ac:dyDescent="0.25">
      <c r="A72" s="72">
        <f t="shared" si="11"/>
        <v>65</v>
      </c>
      <c r="B72" s="72" t="s">
        <v>19</v>
      </c>
      <c r="C72" s="73" t="s">
        <v>661</v>
      </c>
      <c r="D72" s="72" t="s">
        <v>678</v>
      </c>
      <c r="E72" s="78" t="s">
        <v>681</v>
      </c>
      <c r="F72" s="73" t="s">
        <v>662</v>
      </c>
      <c r="G72" s="73" t="s">
        <v>637</v>
      </c>
      <c r="H72" s="72">
        <v>302814678</v>
      </c>
      <c r="I72" s="72" t="s">
        <v>602</v>
      </c>
      <c r="J72" s="77">
        <v>1</v>
      </c>
      <c r="K72" s="72">
        <v>3000000</v>
      </c>
      <c r="L72" s="77">
        <f t="shared" si="9"/>
        <v>3000000</v>
      </c>
      <c r="N72" s="86">
        <v>1</v>
      </c>
      <c r="O72" s="86">
        <f t="shared" si="2"/>
        <v>1</v>
      </c>
      <c r="P72" s="86">
        <f t="shared" si="3"/>
        <v>3000000</v>
      </c>
      <c r="Q72" s="86">
        <f t="shared" si="4"/>
        <v>0</v>
      </c>
      <c r="R72" s="86">
        <f t="shared" si="5"/>
        <v>0</v>
      </c>
      <c r="S72" s="86">
        <f t="shared" si="6"/>
        <v>0</v>
      </c>
    </row>
    <row r="73" spans="1:19" s="74" customFormat="1" ht="38.25" x14ac:dyDescent="0.25">
      <c r="A73" s="72">
        <f t="shared" si="11"/>
        <v>66</v>
      </c>
      <c r="B73" s="72" t="s">
        <v>19</v>
      </c>
      <c r="C73" s="73" t="s">
        <v>650</v>
      </c>
      <c r="D73" s="72" t="s">
        <v>678</v>
      </c>
      <c r="E73" s="78" t="s">
        <v>680</v>
      </c>
      <c r="F73" s="73" t="s">
        <v>663</v>
      </c>
      <c r="G73" s="73" t="s">
        <v>649</v>
      </c>
      <c r="H73" s="72">
        <v>200543309</v>
      </c>
      <c r="I73" s="72" t="s">
        <v>602</v>
      </c>
      <c r="J73" s="77">
        <v>1</v>
      </c>
      <c r="K73" s="85">
        <v>36900432</v>
      </c>
      <c r="L73" s="77">
        <f t="shared" si="9"/>
        <v>36900432</v>
      </c>
      <c r="N73" s="86">
        <v>1</v>
      </c>
      <c r="O73" s="86">
        <f t="shared" ref="O73:O106" si="15">+IF(N73&gt;0,J73,0)</f>
        <v>1</v>
      </c>
      <c r="P73" s="86">
        <f t="shared" ref="P73:P106" si="16">+IF(N73&gt;0,L73,0)</f>
        <v>36900432</v>
      </c>
      <c r="Q73" s="86">
        <f t="shared" ref="Q73:Q106" si="17">+IF(N73&gt;0,0,1)</f>
        <v>0</v>
      </c>
      <c r="R73" s="86">
        <f t="shared" ref="R73:R106" si="18">+IF(Q73&gt;0,J73,0)</f>
        <v>0</v>
      </c>
      <c r="S73" s="86">
        <f t="shared" ref="S73:S106" si="19">+IF(Q73&gt;0,L73,0)</f>
        <v>0</v>
      </c>
    </row>
    <row r="74" spans="1:19" s="74" customFormat="1" ht="38.25" x14ac:dyDescent="0.25">
      <c r="A74" s="72">
        <f t="shared" ref="A74:A135" si="20">+A73+1</f>
        <v>67</v>
      </c>
      <c r="B74" s="72" t="s">
        <v>19</v>
      </c>
      <c r="C74" s="73" t="s">
        <v>656</v>
      </c>
      <c r="D74" s="72" t="s">
        <v>678</v>
      </c>
      <c r="E74" s="78" t="s">
        <v>681</v>
      </c>
      <c r="F74" s="73" t="s">
        <v>664</v>
      </c>
      <c r="G74" s="73" t="s">
        <v>637</v>
      </c>
      <c r="H74" s="72">
        <v>302814678</v>
      </c>
      <c r="I74" s="72" t="s">
        <v>602</v>
      </c>
      <c r="J74" s="77">
        <v>2</v>
      </c>
      <c r="K74" s="72">
        <v>4000000</v>
      </c>
      <c r="L74" s="77">
        <f t="shared" si="9"/>
        <v>8000000</v>
      </c>
      <c r="N74" s="86">
        <v>1</v>
      </c>
      <c r="O74" s="86">
        <f t="shared" si="15"/>
        <v>2</v>
      </c>
      <c r="P74" s="86">
        <f t="shared" si="16"/>
        <v>8000000</v>
      </c>
      <c r="Q74" s="86">
        <f t="shared" si="17"/>
        <v>0</v>
      </c>
      <c r="R74" s="86">
        <f t="shared" si="18"/>
        <v>0</v>
      </c>
      <c r="S74" s="86">
        <f t="shared" si="19"/>
        <v>0</v>
      </c>
    </row>
    <row r="75" spans="1:19" s="74" customFormat="1" ht="45" x14ac:dyDescent="0.25">
      <c r="A75" s="72">
        <f t="shared" si="20"/>
        <v>68</v>
      </c>
      <c r="B75" s="72" t="s">
        <v>19</v>
      </c>
      <c r="C75" s="73" t="s">
        <v>661</v>
      </c>
      <c r="D75" s="72" t="s">
        <v>678</v>
      </c>
      <c r="E75" s="78" t="s">
        <v>681</v>
      </c>
      <c r="F75" s="73" t="s">
        <v>665</v>
      </c>
      <c r="G75" s="73" t="s">
        <v>637</v>
      </c>
      <c r="H75" s="72">
        <v>302814678</v>
      </c>
      <c r="I75" s="72" t="s">
        <v>602</v>
      </c>
      <c r="J75" s="77">
        <v>1</v>
      </c>
      <c r="K75" s="72">
        <v>4000000</v>
      </c>
      <c r="L75" s="77">
        <f t="shared" si="9"/>
        <v>4000000</v>
      </c>
      <c r="N75" s="86">
        <v>1</v>
      </c>
      <c r="O75" s="86">
        <f t="shared" si="15"/>
        <v>1</v>
      </c>
      <c r="P75" s="86">
        <f t="shared" si="16"/>
        <v>4000000</v>
      </c>
      <c r="Q75" s="86">
        <f t="shared" si="17"/>
        <v>0</v>
      </c>
      <c r="R75" s="86">
        <f t="shared" si="18"/>
        <v>0</v>
      </c>
      <c r="S75" s="86">
        <f t="shared" si="19"/>
        <v>0</v>
      </c>
    </row>
    <row r="76" spans="1:19" s="74" customFormat="1" ht="45" x14ac:dyDescent="0.25">
      <c r="A76" s="72">
        <f t="shared" si="20"/>
        <v>69</v>
      </c>
      <c r="B76" s="72" t="s">
        <v>19</v>
      </c>
      <c r="C76" s="73" t="s">
        <v>667</v>
      </c>
      <c r="D76" s="72" t="s">
        <v>678</v>
      </c>
      <c r="E76" s="78" t="s">
        <v>681</v>
      </c>
      <c r="F76" s="73" t="s">
        <v>668</v>
      </c>
      <c r="G76" s="73" t="s">
        <v>666</v>
      </c>
      <c r="H76" s="72">
        <v>305451740</v>
      </c>
      <c r="I76" s="72" t="s">
        <v>496</v>
      </c>
      <c r="J76" s="77">
        <v>1</v>
      </c>
      <c r="K76" s="72">
        <v>1419600</v>
      </c>
      <c r="L76" s="77">
        <f t="shared" si="9"/>
        <v>1419600</v>
      </c>
      <c r="N76" s="86"/>
      <c r="O76" s="86">
        <f t="shared" si="15"/>
        <v>0</v>
      </c>
      <c r="P76" s="86">
        <f t="shared" si="16"/>
        <v>0</v>
      </c>
      <c r="Q76" s="86">
        <f t="shared" si="17"/>
        <v>1</v>
      </c>
      <c r="R76" s="86">
        <f t="shared" si="18"/>
        <v>1</v>
      </c>
      <c r="S76" s="86">
        <f t="shared" si="19"/>
        <v>1419600</v>
      </c>
    </row>
    <row r="77" spans="1:19" s="74" customFormat="1" ht="38.25" x14ac:dyDescent="0.25">
      <c r="A77" s="72">
        <f t="shared" si="20"/>
        <v>70</v>
      </c>
      <c r="B77" s="72" t="s">
        <v>19</v>
      </c>
      <c r="C77" s="73" t="s">
        <v>670</v>
      </c>
      <c r="D77" s="72" t="s">
        <v>678</v>
      </c>
      <c r="E77" s="78" t="s">
        <v>681</v>
      </c>
      <c r="F77" s="73" t="s">
        <v>671</v>
      </c>
      <c r="G77" s="73" t="s">
        <v>669</v>
      </c>
      <c r="H77" s="72">
        <v>308580358</v>
      </c>
      <c r="I77" s="72" t="s">
        <v>496</v>
      </c>
      <c r="J77" s="77">
        <v>1</v>
      </c>
      <c r="K77" s="72">
        <v>1581600</v>
      </c>
      <c r="L77" s="77">
        <f t="shared" si="9"/>
        <v>1581600</v>
      </c>
      <c r="N77" s="86"/>
      <c r="O77" s="86">
        <f t="shared" si="15"/>
        <v>0</v>
      </c>
      <c r="P77" s="86">
        <f t="shared" si="16"/>
        <v>0</v>
      </c>
      <c r="Q77" s="86">
        <f t="shared" si="17"/>
        <v>1</v>
      </c>
      <c r="R77" s="86">
        <f t="shared" si="18"/>
        <v>1</v>
      </c>
      <c r="S77" s="86">
        <f t="shared" si="19"/>
        <v>1581600</v>
      </c>
    </row>
    <row r="78" spans="1:19" s="74" customFormat="1" ht="38.25" x14ac:dyDescent="0.25">
      <c r="A78" s="72">
        <f t="shared" si="20"/>
        <v>71</v>
      </c>
      <c r="B78" s="72" t="s">
        <v>19</v>
      </c>
      <c r="C78" s="73" t="s">
        <v>670</v>
      </c>
      <c r="D78" s="72" t="s">
        <v>678</v>
      </c>
      <c r="E78" s="78" t="s">
        <v>681</v>
      </c>
      <c r="F78" s="73" t="s">
        <v>675</v>
      </c>
      <c r="G78" s="73" t="s">
        <v>672</v>
      </c>
      <c r="H78" s="72">
        <v>304988064</v>
      </c>
      <c r="I78" s="72" t="s">
        <v>496</v>
      </c>
      <c r="J78" s="77">
        <v>1</v>
      </c>
      <c r="K78" s="72">
        <v>2239188</v>
      </c>
      <c r="L78" s="77">
        <f t="shared" si="9"/>
        <v>2239188</v>
      </c>
      <c r="N78" s="86"/>
      <c r="O78" s="86">
        <f t="shared" si="15"/>
        <v>0</v>
      </c>
      <c r="P78" s="86">
        <f t="shared" si="16"/>
        <v>0</v>
      </c>
      <c r="Q78" s="86">
        <f t="shared" si="17"/>
        <v>1</v>
      </c>
      <c r="R78" s="86">
        <f t="shared" si="18"/>
        <v>1</v>
      </c>
      <c r="S78" s="86">
        <f t="shared" si="19"/>
        <v>2239188</v>
      </c>
    </row>
    <row r="79" spans="1:19" s="74" customFormat="1" ht="45" x14ac:dyDescent="0.25">
      <c r="A79" s="72">
        <f t="shared" si="20"/>
        <v>72</v>
      </c>
      <c r="B79" s="72" t="s">
        <v>19</v>
      </c>
      <c r="C79" s="73" t="s">
        <v>667</v>
      </c>
      <c r="D79" s="72" t="s">
        <v>678</v>
      </c>
      <c r="E79" s="78" t="s">
        <v>681</v>
      </c>
      <c r="F79" s="73" t="s">
        <v>674</v>
      </c>
      <c r="G79" s="73" t="s">
        <v>673</v>
      </c>
      <c r="H79" s="72">
        <v>306323448</v>
      </c>
      <c r="I79" s="72" t="s">
        <v>496</v>
      </c>
      <c r="J79" s="77">
        <v>1</v>
      </c>
      <c r="K79" s="72">
        <v>3416995</v>
      </c>
      <c r="L79" s="77">
        <f t="shared" si="9"/>
        <v>3416995</v>
      </c>
      <c r="N79" s="86"/>
      <c r="O79" s="86">
        <f t="shared" si="15"/>
        <v>0</v>
      </c>
      <c r="P79" s="86">
        <f t="shared" si="16"/>
        <v>0</v>
      </c>
      <c r="Q79" s="86">
        <f t="shared" si="17"/>
        <v>1</v>
      </c>
      <c r="R79" s="86">
        <f t="shared" si="18"/>
        <v>1</v>
      </c>
      <c r="S79" s="86">
        <f t="shared" si="19"/>
        <v>3416995</v>
      </c>
    </row>
    <row r="80" spans="1:19" s="74" customFormat="1" ht="38.25" x14ac:dyDescent="0.25">
      <c r="A80" s="72">
        <f t="shared" si="20"/>
        <v>73</v>
      </c>
      <c r="B80" s="72" t="s">
        <v>19</v>
      </c>
      <c r="C80" s="73" t="s">
        <v>670</v>
      </c>
      <c r="D80" s="72" t="s">
        <v>678</v>
      </c>
      <c r="E80" s="78" t="s">
        <v>681</v>
      </c>
      <c r="F80" s="73" t="s">
        <v>677</v>
      </c>
      <c r="G80" s="73" t="s">
        <v>676</v>
      </c>
      <c r="H80" s="72">
        <v>204711056</v>
      </c>
      <c r="I80" s="72" t="s">
        <v>496</v>
      </c>
      <c r="J80" s="77">
        <v>1</v>
      </c>
      <c r="K80" s="72">
        <v>1711200</v>
      </c>
      <c r="L80" s="77">
        <f t="shared" ref="L80:L106" si="21">+J80*K80</f>
        <v>1711200</v>
      </c>
      <c r="N80" s="86"/>
      <c r="O80" s="86">
        <f t="shared" si="15"/>
        <v>0</v>
      </c>
      <c r="P80" s="86">
        <f t="shared" si="16"/>
        <v>0</v>
      </c>
      <c r="Q80" s="86">
        <f t="shared" si="17"/>
        <v>1</v>
      </c>
      <c r="R80" s="86">
        <f t="shared" si="18"/>
        <v>1</v>
      </c>
      <c r="S80" s="86">
        <f t="shared" si="19"/>
        <v>1711200</v>
      </c>
    </row>
    <row r="81" spans="1:19" s="74" customFormat="1" ht="30" x14ac:dyDescent="0.25">
      <c r="A81" s="72">
        <f t="shared" si="20"/>
        <v>74</v>
      </c>
      <c r="B81" s="72" t="s">
        <v>20</v>
      </c>
      <c r="C81" s="73" t="s">
        <v>539</v>
      </c>
      <c r="D81" s="72" t="s">
        <v>488</v>
      </c>
      <c r="E81" s="78" t="s">
        <v>554</v>
      </c>
      <c r="F81" s="73" t="s">
        <v>702</v>
      </c>
      <c r="G81" s="73" t="s">
        <v>618</v>
      </c>
      <c r="H81" s="72">
        <v>306089114</v>
      </c>
      <c r="I81" s="72" t="s">
        <v>537</v>
      </c>
      <c r="J81" s="77">
        <v>50</v>
      </c>
      <c r="K81" s="72">
        <v>22000</v>
      </c>
      <c r="L81" s="77">
        <f t="shared" si="21"/>
        <v>1100000</v>
      </c>
      <c r="N81" s="86">
        <v>1</v>
      </c>
      <c r="O81" s="86">
        <f t="shared" si="15"/>
        <v>50</v>
      </c>
      <c r="P81" s="86">
        <f t="shared" si="16"/>
        <v>1100000</v>
      </c>
      <c r="Q81" s="86">
        <f t="shared" si="17"/>
        <v>0</v>
      </c>
      <c r="R81" s="86">
        <f t="shared" si="18"/>
        <v>0</v>
      </c>
      <c r="S81" s="86">
        <f t="shared" si="19"/>
        <v>0</v>
      </c>
    </row>
    <row r="82" spans="1:19" s="74" customFormat="1" ht="45" x14ac:dyDescent="0.25">
      <c r="A82" s="72">
        <f t="shared" si="20"/>
        <v>75</v>
      </c>
      <c r="B82" s="72" t="s">
        <v>20</v>
      </c>
      <c r="C82" s="73" t="s">
        <v>704</v>
      </c>
      <c r="D82" s="72" t="s">
        <v>488</v>
      </c>
      <c r="E82" s="78" t="s">
        <v>554</v>
      </c>
      <c r="F82" s="73" t="s">
        <v>705</v>
      </c>
      <c r="G82" s="73" t="s">
        <v>703</v>
      </c>
      <c r="H82" s="72">
        <v>303757574</v>
      </c>
      <c r="I82" s="72" t="s">
        <v>496</v>
      </c>
      <c r="J82" s="77">
        <v>1000</v>
      </c>
      <c r="K82" s="72">
        <v>2500</v>
      </c>
      <c r="L82" s="77">
        <f t="shared" si="21"/>
        <v>2500000</v>
      </c>
      <c r="N82" s="86">
        <v>1</v>
      </c>
      <c r="O82" s="86">
        <f t="shared" si="15"/>
        <v>1000</v>
      </c>
      <c r="P82" s="86">
        <f t="shared" si="16"/>
        <v>2500000</v>
      </c>
      <c r="Q82" s="86">
        <f t="shared" si="17"/>
        <v>0</v>
      </c>
      <c r="R82" s="86">
        <f t="shared" si="18"/>
        <v>0</v>
      </c>
      <c r="S82" s="86">
        <f t="shared" si="19"/>
        <v>0</v>
      </c>
    </row>
    <row r="83" spans="1:19" s="74" customFormat="1" ht="15" x14ac:dyDescent="0.25">
      <c r="A83" s="72">
        <f t="shared" si="20"/>
        <v>76</v>
      </c>
      <c r="B83" s="72" t="s">
        <v>20</v>
      </c>
      <c r="C83" s="73" t="s">
        <v>706</v>
      </c>
      <c r="D83" s="72" t="s">
        <v>488</v>
      </c>
      <c r="E83" s="78" t="s">
        <v>554</v>
      </c>
      <c r="F83" s="73" t="s">
        <v>707</v>
      </c>
      <c r="G83" s="73" t="s">
        <v>703</v>
      </c>
      <c r="H83" s="72">
        <v>303757574</v>
      </c>
      <c r="I83" s="72" t="s">
        <v>602</v>
      </c>
      <c r="J83" s="77">
        <v>1000</v>
      </c>
      <c r="K83" s="72">
        <v>1200</v>
      </c>
      <c r="L83" s="77">
        <f t="shared" si="21"/>
        <v>1200000</v>
      </c>
      <c r="N83" s="86">
        <v>1</v>
      </c>
      <c r="O83" s="86">
        <f t="shared" si="15"/>
        <v>1000</v>
      </c>
      <c r="P83" s="86">
        <f t="shared" si="16"/>
        <v>1200000</v>
      </c>
      <c r="Q83" s="86">
        <f t="shared" si="17"/>
        <v>0</v>
      </c>
      <c r="R83" s="86">
        <f t="shared" si="18"/>
        <v>0</v>
      </c>
      <c r="S83" s="86">
        <f t="shared" si="19"/>
        <v>0</v>
      </c>
    </row>
    <row r="84" spans="1:19" s="74" customFormat="1" ht="45" x14ac:dyDescent="0.25">
      <c r="A84" s="72">
        <f t="shared" si="20"/>
        <v>77</v>
      </c>
      <c r="B84" s="72" t="s">
        <v>20</v>
      </c>
      <c r="C84" s="73" t="s">
        <v>511</v>
      </c>
      <c r="D84" s="72" t="s">
        <v>488</v>
      </c>
      <c r="E84" s="78" t="s">
        <v>555</v>
      </c>
      <c r="F84" s="73" t="s">
        <v>708</v>
      </c>
      <c r="G84" s="73" t="s">
        <v>512</v>
      </c>
      <c r="H84" s="72">
        <v>202628856</v>
      </c>
      <c r="I84" s="72" t="s">
        <v>496</v>
      </c>
      <c r="J84" s="77">
        <v>5</v>
      </c>
      <c r="K84" s="72">
        <v>7673241.5999999996</v>
      </c>
      <c r="L84" s="77">
        <f t="shared" si="21"/>
        <v>38366208</v>
      </c>
      <c r="N84" s="86"/>
      <c r="O84" s="86">
        <f t="shared" si="15"/>
        <v>0</v>
      </c>
      <c r="P84" s="86">
        <f t="shared" si="16"/>
        <v>0</v>
      </c>
      <c r="Q84" s="86">
        <f t="shared" si="17"/>
        <v>1</v>
      </c>
      <c r="R84" s="86">
        <f t="shared" si="18"/>
        <v>5</v>
      </c>
      <c r="S84" s="86">
        <f t="shared" si="19"/>
        <v>38366208</v>
      </c>
    </row>
    <row r="85" spans="1:19" s="74" customFormat="1" ht="30" x14ac:dyDescent="0.25">
      <c r="A85" s="72">
        <f t="shared" si="20"/>
        <v>78</v>
      </c>
      <c r="B85" s="72" t="s">
        <v>20</v>
      </c>
      <c r="C85" s="73" t="s">
        <v>539</v>
      </c>
      <c r="D85" s="72" t="s">
        <v>488</v>
      </c>
      <c r="E85" s="78" t="s">
        <v>554</v>
      </c>
      <c r="F85" s="73" t="s">
        <v>710</v>
      </c>
      <c r="G85" s="73" t="s">
        <v>709</v>
      </c>
      <c r="H85" s="72">
        <v>308041860</v>
      </c>
      <c r="I85" s="72" t="s">
        <v>537</v>
      </c>
      <c r="J85" s="77">
        <v>50</v>
      </c>
      <c r="K85" s="72">
        <v>23388</v>
      </c>
      <c r="L85" s="77">
        <f t="shared" si="21"/>
        <v>1169400</v>
      </c>
      <c r="N85" s="86">
        <v>1</v>
      </c>
      <c r="O85" s="86">
        <f t="shared" si="15"/>
        <v>50</v>
      </c>
      <c r="P85" s="86">
        <f t="shared" si="16"/>
        <v>1169400</v>
      </c>
      <c r="Q85" s="86">
        <f t="shared" si="17"/>
        <v>0</v>
      </c>
      <c r="R85" s="86">
        <f t="shared" si="18"/>
        <v>0</v>
      </c>
      <c r="S85" s="86">
        <f t="shared" si="19"/>
        <v>0</v>
      </c>
    </row>
    <row r="86" spans="1:19" s="74" customFormat="1" ht="15" x14ac:dyDescent="0.25">
      <c r="A86" s="72">
        <f t="shared" si="20"/>
        <v>79</v>
      </c>
      <c r="B86" s="72" t="s">
        <v>20</v>
      </c>
      <c r="C86" s="73" t="s">
        <v>712</v>
      </c>
      <c r="D86" s="72" t="s">
        <v>488</v>
      </c>
      <c r="E86" s="78" t="s">
        <v>554</v>
      </c>
      <c r="F86" s="73" t="s">
        <v>711</v>
      </c>
      <c r="G86" s="73" t="s">
        <v>628</v>
      </c>
      <c r="H86" s="72">
        <v>308137384</v>
      </c>
      <c r="I86" s="72" t="s">
        <v>602</v>
      </c>
      <c r="J86" s="77">
        <v>10</v>
      </c>
      <c r="K86" s="72">
        <v>48484</v>
      </c>
      <c r="L86" s="77">
        <f t="shared" si="21"/>
        <v>484840</v>
      </c>
      <c r="N86" s="86">
        <v>1</v>
      </c>
      <c r="O86" s="86">
        <f t="shared" si="15"/>
        <v>10</v>
      </c>
      <c r="P86" s="86">
        <f t="shared" si="16"/>
        <v>484840</v>
      </c>
      <c r="Q86" s="86">
        <f t="shared" si="17"/>
        <v>0</v>
      </c>
      <c r="R86" s="86">
        <f t="shared" si="18"/>
        <v>0</v>
      </c>
      <c r="S86" s="86">
        <f t="shared" si="19"/>
        <v>0</v>
      </c>
    </row>
    <row r="87" spans="1:19" s="74" customFormat="1" ht="15" x14ac:dyDescent="0.25">
      <c r="A87" s="72">
        <f t="shared" si="20"/>
        <v>80</v>
      </c>
      <c r="B87" s="72" t="s">
        <v>20</v>
      </c>
      <c r="C87" s="73" t="s">
        <v>714</v>
      </c>
      <c r="D87" s="72" t="s">
        <v>488</v>
      </c>
      <c r="E87" s="78" t="s">
        <v>554</v>
      </c>
      <c r="F87" s="73" t="s">
        <v>715</v>
      </c>
      <c r="G87" s="73" t="s">
        <v>713</v>
      </c>
      <c r="H87" s="72">
        <v>40406872150085</v>
      </c>
      <c r="I87" s="72" t="s">
        <v>602</v>
      </c>
      <c r="J87" s="77">
        <v>1</v>
      </c>
      <c r="K87" s="72">
        <v>230000</v>
      </c>
      <c r="L87" s="77">
        <f t="shared" si="21"/>
        <v>230000</v>
      </c>
      <c r="N87" s="86">
        <v>1</v>
      </c>
      <c r="O87" s="86">
        <f t="shared" si="15"/>
        <v>1</v>
      </c>
      <c r="P87" s="86">
        <f t="shared" si="16"/>
        <v>230000</v>
      </c>
      <c r="Q87" s="86">
        <f t="shared" si="17"/>
        <v>0</v>
      </c>
      <c r="R87" s="86">
        <f t="shared" si="18"/>
        <v>0</v>
      </c>
      <c r="S87" s="86">
        <f t="shared" si="19"/>
        <v>0</v>
      </c>
    </row>
    <row r="88" spans="1:19" s="74" customFormat="1" ht="38.25" x14ac:dyDescent="0.25">
      <c r="A88" s="72">
        <f t="shared" si="20"/>
        <v>81</v>
      </c>
      <c r="B88" s="72" t="s">
        <v>20</v>
      </c>
      <c r="C88" s="73" t="s">
        <v>613</v>
      </c>
      <c r="D88" s="72" t="s">
        <v>488</v>
      </c>
      <c r="E88" s="78" t="s">
        <v>557</v>
      </c>
      <c r="F88" s="73" t="s">
        <v>719</v>
      </c>
      <c r="G88" s="73" t="s">
        <v>612</v>
      </c>
      <c r="H88" s="72">
        <v>307412479</v>
      </c>
      <c r="I88" s="72" t="s">
        <v>496</v>
      </c>
      <c r="J88" s="77">
        <v>1</v>
      </c>
      <c r="K88" s="72">
        <v>4000000</v>
      </c>
      <c r="L88" s="77">
        <f t="shared" si="21"/>
        <v>4000000</v>
      </c>
      <c r="N88" s="86"/>
      <c r="O88" s="86">
        <f t="shared" si="15"/>
        <v>0</v>
      </c>
      <c r="P88" s="86">
        <f t="shared" si="16"/>
        <v>0</v>
      </c>
      <c r="Q88" s="86">
        <f t="shared" si="17"/>
        <v>1</v>
      </c>
      <c r="R88" s="86">
        <f t="shared" si="18"/>
        <v>1</v>
      </c>
      <c r="S88" s="86">
        <f t="shared" si="19"/>
        <v>4000000</v>
      </c>
    </row>
    <row r="89" spans="1:19" s="74" customFormat="1" ht="15" x14ac:dyDescent="0.25">
      <c r="A89" s="72">
        <f t="shared" si="20"/>
        <v>82</v>
      </c>
      <c r="B89" s="72" t="s">
        <v>20</v>
      </c>
      <c r="C89" s="73" t="s">
        <v>717</v>
      </c>
      <c r="D89" s="72" t="s">
        <v>488</v>
      </c>
      <c r="E89" s="78" t="s">
        <v>554</v>
      </c>
      <c r="F89" s="73" t="s">
        <v>718</v>
      </c>
      <c r="G89" s="73" t="s">
        <v>716</v>
      </c>
      <c r="H89" s="72">
        <v>308092355</v>
      </c>
      <c r="I89" s="72" t="s">
        <v>636</v>
      </c>
      <c r="J89" s="77">
        <v>10</v>
      </c>
      <c r="K89" s="72">
        <v>22222</v>
      </c>
      <c r="L89" s="77">
        <f t="shared" si="21"/>
        <v>222220</v>
      </c>
      <c r="N89" s="86">
        <v>1</v>
      </c>
      <c r="O89" s="86">
        <f t="shared" si="15"/>
        <v>10</v>
      </c>
      <c r="P89" s="86">
        <f t="shared" si="16"/>
        <v>222220</v>
      </c>
      <c r="Q89" s="86">
        <f t="shared" si="17"/>
        <v>0</v>
      </c>
      <c r="R89" s="86">
        <f t="shared" si="18"/>
        <v>0</v>
      </c>
      <c r="S89" s="86">
        <f t="shared" si="19"/>
        <v>0</v>
      </c>
    </row>
    <row r="90" spans="1:19" s="74" customFormat="1" ht="15" x14ac:dyDescent="0.25">
      <c r="A90" s="72">
        <f t="shared" si="20"/>
        <v>83</v>
      </c>
      <c r="B90" s="72" t="s">
        <v>20</v>
      </c>
      <c r="C90" s="73" t="s">
        <v>538</v>
      </c>
      <c r="D90" s="72" t="s">
        <v>488</v>
      </c>
      <c r="E90" s="78" t="s">
        <v>554</v>
      </c>
      <c r="F90" s="73" t="s">
        <v>720</v>
      </c>
      <c r="G90" s="73" t="s">
        <v>546</v>
      </c>
      <c r="H90" s="72">
        <v>306894560</v>
      </c>
      <c r="I90" s="72" t="s">
        <v>602</v>
      </c>
      <c r="J90" s="77">
        <v>100</v>
      </c>
      <c r="K90" s="72">
        <v>2300</v>
      </c>
      <c r="L90" s="77">
        <f t="shared" si="21"/>
        <v>230000</v>
      </c>
      <c r="N90" s="86">
        <v>1</v>
      </c>
      <c r="O90" s="86">
        <f t="shared" si="15"/>
        <v>100</v>
      </c>
      <c r="P90" s="86">
        <f t="shared" si="16"/>
        <v>230000</v>
      </c>
      <c r="Q90" s="86">
        <f t="shared" si="17"/>
        <v>0</v>
      </c>
      <c r="R90" s="86">
        <f t="shared" si="18"/>
        <v>0</v>
      </c>
      <c r="S90" s="86">
        <f t="shared" si="19"/>
        <v>0</v>
      </c>
    </row>
    <row r="91" spans="1:19" s="74" customFormat="1" ht="38.25" x14ac:dyDescent="0.25">
      <c r="A91" s="72">
        <f t="shared" si="20"/>
        <v>84</v>
      </c>
      <c r="B91" s="72" t="s">
        <v>20</v>
      </c>
      <c r="C91" s="73" t="s">
        <v>588</v>
      </c>
      <c r="D91" s="72" t="s">
        <v>488</v>
      </c>
      <c r="E91" s="78" t="s">
        <v>555</v>
      </c>
      <c r="F91" s="73" t="s">
        <v>726</v>
      </c>
      <c r="G91" s="73" t="s">
        <v>585</v>
      </c>
      <c r="H91" s="72">
        <v>201052490</v>
      </c>
      <c r="I91" s="72" t="s">
        <v>721</v>
      </c>
      <c r="J91" s="77">
        <v>115514</v>
      </c>
      <c r="K91" s="72">
        <v>800</v>
      </c>
      <c r="L91" s="77">
        <f t="shared" si="21"/>
        <v>92411200</v>
      </c>
      <c r="N91" s="86"/>
      <c r="O91" s="86">
        <f t="shared" si="15"/>
        <v>0</v>
      </c>
      <c r="P91" s="86">
        <f t="shared" si="16"/>
        <v>0</v>
      </c>
      <c r="Q91" s="86">
        <f t="shared" si="17"/>
        <v>1</v>
      </c>
      <c r="R91" s="86">
        <f t="shared" si="18"/>
        <v>115514</v>
      </c>
      <c r="S91" s="86">
        <f t="shared" si="19"/>
        <v>92411200</v>
      </c>
    </row>
    <row r="92" spans="1:19" s="74" customFormat="1" ht="30" x14ac:dyDescent="0.25">
      <c r="A92" s="72">
        <f t="shared" si="20"/>
        <v>85</v>
      </c>
      <c r="B92" s="72" t="s">
        <v>20</v>
      </c>
      <c r="C92" s="73" t="s">
        <v>723</v>
      </c>
      <c r="D92" s="72" t="s">
        <v>488</v>
      </c>
      <c r="E92" s="78" t="s">
        <v>725</v>
      </c>
      <c r="F92" s="73" t="s">
        <v>724</v>
      </c>
      <c r="G92" s="73" t="s">
        <v>722</v>
      </c>
      <c r="H92" s="72">
        <v>200796334</v>
      </c>
      <c r="I92" s="72" t="s">
        <v>602</v>
      </c>
      <c r="J92" s="77">
        <v>2000</v>
      </c>
      <c r="K92" s="72">
        <v>891.25</v>
      </c>
      <c r="L92" s="77">
        <f t="shared" si="21"/>
        <v>1782500</v>
      </c>
      <c r="N92" s="86">
        <v>1</v>
      </c>
      <c r="O92" s="86">
        <f t="shared" si="15"/>
        <v>2000</v>
      </c>
      <c r="P92" s="86">
        <f t="shared" si="16"/>
        <v>1782500</v>
      </c>
      <c r="Q92" s="86">
        <f t="shared" si="17"/>
        <v>0</v>
      </c>
      <c r="R92" s="86">
        <f t="shared" si="18"/>
        <v>0</v>
      </c>
      <c r="S92" s="86">
        <f t="shared" si="19"/>
        <v>0</v>
      </c>
    </row>
    <row r="93" spans="1:19" s="74" customFormat="1" ht="30" x14ac:dyDescent="0.25">
      <c r="A93" s="72">
        <f>+A92+1</f>
        <v>86</v>
      </c>
      <c r="B93" s="72" t="s">
        <v>20</v>
      </c>
      <c r="C93" s="73" t="s">
        <v>723</v>
      </c>
      <c r="D93" s="72" t="s">
        <v>488</v>
      </c>
      <c r="E93" s="78" t="s">
        <v>725</v>
      </c>
      <c r="F93" s="73" t="s">
        <v>724</v>
      </c>
      <c r="G93" s="73" t="s">
        <v>722</v>
      </c>
      <c r="H93" s="72">
        <v>200796334</v>
      </c>
      <c r="I93" s="72" t="s">
        <v>602</v>
      </c>
      <c r="J93" s="77">
        <v>200</v>
      </c>
      <c r="K93" s="72">
        <v>4255</v>
      </c>
      <c r="L93" s="77">
        <f t="shared" si="21"/>
        <v>851000</v>
      </c>
      <c r="N93" s="86">
        <v>1</v>
      </c>
      <c r="O93" s="86">
        <f t="shared" si="15"/>
        <v>200</v>
      </c>
      <c r="P93" s="86">
        <f t="shared" si="16"/>
        <v>851000</v>
      </c>
      <c r="Q93" s="86">
        <f t="shared" si="17"/>
        <v>0</v>
      </c>
      <c r="R93" s="86">
        <f t="shared" si="18"/>
        <v>0</v>
      </c>
      <c r="S93" s="86">
        <f t="shared" si="19"/>
        <v>0</v>
      </c>
    </row>
    <row r="94" spans="1:19" s="74" customFormat="1" ht="45" x14ac:dyDescent="0.25">
      <c r="A94" s="72">
        <f>+A93+1</f>
        <v>87</v>
      </c>
      <c r="B94" s="72" t="s">
        <v>20</v>
      </c>
      <c r="C94" s="73" t="s">
        <v>728</v>
      </c>
      <c r="D94" s="72" t="s">
        <v>488</v>
      </c>
      <c r="E94" s="78" t="s">
        <v>554</v>
      </c>
      <c r="F94" s="73" t="s">
        <v>729</v>
      </c>
      <c r="G94" s="73" t="s">
        <v>727</v>
      </c>
      <c r="H94" s="72">
        <v>200541524</v>
      </c>
      <c r="I94" s="72" t="s">
        <v>496</v>
      </c>
      <c r="J94" s="77">
        <v>1</v>
      </c>
      <c r="K94" s="72">
        <v>9820000</v>
      </c>
      <c r="L94" s="77">
        <f t="shared" si="21"/>
        <v>9820000</v>
      </c>
      <c r="N94" s="86"/>
      <c r="O94" s="86">
        <f t="shared" si="15"/>
        <v>0</v>
      </c>
      <c r="P94" s="86">
        <f t="shared" si="16"/>
        <v>0</v>
      </c>
      <c r="Q94" s="86">
        <f t="shared" si="17"/>
        <v>1</v>
      </c>
      <c r="R94" s="86">
        <f t="shared" si="18"/>
        <v>1</v>
      </c>
      <c r="S94" s="86">
        <f t="shared" si="19"/>
        <v>9820000</v>
      </c>
    </row>
    <row r="95" spans="1:19" s="74" customFormat="1" ht="45" x14ac:dyDescent="0.25">
      <c r="A95" s="72">
        <f t="shared" si="20"/>
        <v>88</v>
      </c>
      <c r="B95" s="72" t="s">
        <v>20</v>
      </c>
      <c r="C95" s="73" t="s">
        <v>728</v>
      </c>
      <c r="D95" s="72" t="s">
        <v>488</v>
      </c>
      <c r="E95" s="78" t="s">
        <v>554</v>
      </c>
      <c r="F95" s="73" t="s">
        <v>730</v>
      </c>
      <c r="G95" s="73" t="s">
        <v>727</v>
      </c>
      <c r="H95" s="72">
        <v>200541524</v>
      </c>
      <c r="I95" s="72" t="s">
        <v>496</v>
      </c>
      <c r="J95" s="77">
        <v>1</v>
      </c>
      <c r="K95" s="72">
        <v>9820000</v>
      </c>
      <c r="L95" s="77">
        <f t="shared" si="21"/>
        <v>9820000</v>
      </c>
      <c r="N95" s="86"/>
      <c r="O95" s="86">
        <f t="shared" si="15"/>
        <v>0</v>
      </c>
      <c r="P95" s="86">
        <f t="shared" si="16"/>
        <v>0</v>
      </c>
      <c r="Q95" s="86">
        <f t="shared" si="17"/>
        <v>1</v>
      </c>
      <c r="R95" s="86">
        <f t="shared" si="18"/>
        <v>1</v>
      </c>
      <c r="S95" s="86">
        <f t="shared" si="19"/>
        <v>9820000</v>
      </c>
    </row>
    <row r="96" spans="1:19" s="74" customFormat="1" ht="38.25" x14ac:dyDescent="0.25">
      <c r="A96" s="72">
        <f t="shared" si="20"/>
        <v>89</v>
      </c>
      <c r="B96" s="72" t="s">
        <v>20</v>
      </c>
      <c r="C96" s="73" t="s">
        <v>650</v>
      </c>
      <c r="D96" s="72" t="s">
        <v>678</v>
      </c>
      <c r="E96" s="78" t="s">
        <v>680</v>
      </c>
      <c r="F96" s="73" t="s">
        <v>731</v>
      </c>
      <c r="G96" s="73" t="s">
        <v>649</v>
      </c>
      <c r="H96" s="72">
        <v>200543309</v>
      </c>
      <c r="I96" s="72" t="s">
        <v>602</v>
      </c>
      <c r="J96" s="77">
        <v>3</v>
      </c>
      <c r="K96" s="72">
        <v>4705970</v>
      </c>
      <c r="L96" s="77">
        <f t="shared" si="21"/>
        <v>14117910</v>
      </c>
      <c r="N96" s="86">
        <v>1</v>
      </c>
      <c r="O96" s="86">
        <f t="shared" si="15"/>
        <v>3</v>
      </c>
      <c r="P96" s="86">
        <f t="shared" si="16"/>
        <v>14117910</v>
      </c>
      <c r="Q96" s="86">
        <f t="shared" si="17"/>
        <v>0</v>
      </c>
      <c r="R96" s="86">
        <f t="shared" si="18"/>
        <v>0</v>
      </c>
      <c r="S96" s="86">
        <f t="shared" si="19"/>
        <v>0</v>
      </c>
    </row>
    <row r="97" spans="1:19" s="74" customFormat="1" ht="38.25" x14ac:dyDescent="0.25">
      <c r="A97" s="72">
        <f t="shared" si="20"/>
        <v>90</v>
      </c>
      <c r="B97" s="72" t="s">
        <v>20</v>
      </c>
      <c r="C97" s="73" t="s">
        <v>650</v>
      </c>
      <c r="D97" s="72" t="s">
        <v>678</v>
      </c>
      <c r="E97" s="78" t="s">
        <v>680</v>
      </c>
      <c r="F97" s="73" t="s">
        <v>731</v>
      </c>
      <c r="G97" s="73" t="s">
        <v>649</v>
      </c>
      <c r="H97" s="72">
        <v>200543309</v>
      </c>
      <c r="I97" s="72" t="s">
        <v>602</v>
      </c>
      <c r="J97" s="77">
        <v>1</v>
      </c>
      <c r="K97" s="72">
        <v>12535044</v>
      </c>
      <c r="L97" s="77">
        <f t="shared" si="21"/>
        <v>12535044</v>
      </c>
      <c r="N97" s="86">
        <v>1</v>
      </c>
      <c r="O97" s="86">
        <f t="shared" si="15"/>
        <v>1</v>
      </c>
      <c r="P97" s="86">
        <f t="shared" si="16"/>
        <v>12535044</v>
      </c>
      <c r="Q97" s="86">
        <f t="shared" si="17"/>
        <v>0</v>
      </c>
      <c r="R97" s="86">
        <f t="shared" si="18"/>
        <v>0</v>
      </c>
      <c r="S97" s="86">
        <f t="shared" si="19"/>
        <v>0</v>
      </c>
    </row>
    <row r="98" spans="1:19" s="74" customFormat="1" ht="45" x14ac:dyDescent="0.25">
      <c r="A98" s="72">
        <f t="shared" si="20"/>
        <v>91</v>
      </c>
      <c r="B98" s="72" t="s">
        <v>20</v>
      </c>
      <c r="C98" s="73" t="s">
        <v>661</v>
      </c>
      <c r="D98" s="72" t="s">
        <v>678</v>
      </c>
      <c r="E98" s="78" t="s">
        <v>681</v>
      </c>
      <c r="F98" s="73" t="s">
        <v>732</v>
      </c>
      <c r="G98" s="73" t="s">
        <v>637</v>
      </c>
      <c r="H98" s="72">
        <v>302814678</v>
      </c>
      <c r="I98" s="72" t="s">
        <v>602</v>
      </c>
      <c r="J98" s="77">
        <v>1</v>
      </c>
      <c r="K98" s="72">
        <v>4000000</v>
      </c>
      <c r="L98" s="77">
        <f t="shared" si="21"/>
        <v>4000000</v>
      </c>
      <c r="N98" s="86">
        <v>1</v>
      </c>
      <c r="O98" s="86">
        <f t="shared" si="15"/>
        <v>1</v>
      </c>
      <c r="P98" s="86">
        <f t="shared" si="16"/>
        <v>4000000</v>
      </c>
      <c r="Q98" s="86">
        <f t="shared" si="17"/>
        <v>0</v>
      </c>
      <c r="R98" s="86">
        <f t="shared" si="18"/>
        <v>0</v>
      </c>
      <c r="S98" s="86">
        <f t="shared" si="19"/>
        <v>0</v>
      </c>
    </row>
    <row r="99" spans="1:19" s="74" customFormat="1" ht="38.25" x14ac:dyDescent="0.25">
      <c r="A99" s="72">
        <f t="shared" si="20"/>
        <v>92</v>
      </c>
      <c r="B99" s="72" t="s">
        <v>20</v>
      </c>
      <c r="C99" s="73" t="s">
        <v>670</v>
      </c>
      <c r="D99" s="72" t="s">
        <v>678</v>
      </c>
      <c r="E99" s="78" t="s">
        <v>681</v>
      </c>
      <c r="F99" s="73" t="s">
        <v>734</v>
      </c>
      <c r="G99" s="73" t="s">
        <v>733</v>
      </c>
      <c r="H99" s="72">
        <v>300107704</v>
      </c>
      <c r="I99" s="72" t="s">
        <v>496</v>
      </c>
      <c r="J99" s="77">
        <v>1</v>
      </c>
      <c r="K99" s="72">
        <v>1900000</v>
      </c>
      <c r="L99" s="77">
        <f t="shared" si="21"/>
        <v>1900000</v>
      </c>
      <c r="N99" s="86"/>
      <c r="O99" s="86">
        <f t="shared" si="15"/>
        <v>0</v>
      </c>
      <c r="P99" s="86">
        <f t="shared" si="16"/>
        <v>0</v>
      </c>
      <c r="Q99" s="86">
        <f t="shared" si="17"/>
        <v>1</v>
      </c>
      <c r="R99" s="86">
        <f t="shared" si="18"/>
        <v>1</v>
      </c>
      <c r="S99" s="86">
        <f t="shared" si="19"/>
        <v>1900000</v>
      </c>
    </row>
    <row r="100" spans="1:19" s="74" customFormat="1" ht="38.25" x14ac:dyDescent="0.25">
      <c r="A100" s="72">
        <f t="shared" si="20"/>
        <v>93</v>
      </c>
      <c r="B100" s="72" t="s">
        <v>20</v>
      </c>
      <c r="C100" s="73" t="s">
        <v>670</v>
      </c>
      <c r="D100" s="72" t="s">
        <v>678</v>
      </c>
      <c r="E100" s="78" t="s">
        <v>681</v>
      </c>
      <c r="F100" s="73" t="s">
        <v>736</v>
      </c>
      <c r="G100" s="73" t="s">
        <v>735</v>
      </c>
      <c r="H100" s="72">
        <v>303490569</v>
      </c>
      <c r="I100" s="72" t="s">
        <v>496</v>
      </c>
      <c r="J100" s="77">
        <v>1</v>
      </c>
      <c r="K100" s="72">
        <v>1950000</v>
      </c>
      <c r="L100" s="77">
        <f t="shared" si="21"/>
        <v>1950000</v>
      </c>
      <c r="N100" s="86"/>
      <c r="O100" s="86">
        <f t="shared" si="15"/>
        <v>0</v>
      </c>
      <c r="P100" s="86">
        <f t="shared" si="16"/>
        <v>0</v>
      </c>
      <c r="Q100" s="86">
        <f t="shared" si="17"/>
        <v>1</v>
      </c>
      <c r="R100" s="86">
        <f t="shared" si="18"/>
        <v>1</v>
      </c>
      <c r="S100" s="86">
        <f t="shared" si="19"/>
        <v>1950000</v>
      </c>
    </row>
    <row r="101" spans="1:19" s="74" customFormat="1" ht="38.25" x14ac:dyDescent="0.25">
      <c r="A101" s="72">
        <f t="shared" si="20"/>
        <v>94</v>
      </c>
      <c r="B101" s="72" t="s">
        <v>20</v>
      </c>
      <c r="C101" s="73" t="s">
        <v>670</v>
      </c>
      <c r="D101" s="72" t="s">
        <v>678</v>
      </c>
      <c r="E101" s="78" t="s">
        <v>681</v>
      </c>
      <c r="F101" s="73" t="s">
        <v>738</v>
      </c>
      <c r="G101" s="73" t="s">
        <v>737</v>
      </c>
      <c r="H101" s="72">
        <v>307478515</v>
      </c>
      <c r="I101" s="72" t="s">
        <v>496</v>
      </c>
      <c r="J101" s="77">
        <v>1</v>
      </c>
      <c r="K101" s="72">
        <v>975600</v>
      </c>
      <c r="L101" s="77">
        <f t="shared" si="21"/>
        <v>975600</v>
      </c>
      <c r="N101" s="86"/>
      <c r="O101" s="86">
        <f t="shared" si="15"/>
        <v>0</v>
      </c>
      <c r="P101" s="86">
        <f t="shared" si="16"/>
        <v>0</v>
      </c>
      <c r="Q101" s="86">
        <f t="shared" si="17"/>
        <v>1</v>
      </c>
      <c r="R101" s="86">
        <f t="shared" si="18"/>
        <v>1</v>
      </c>
      <c r="S101" s="86">
        <f t="shared" si="19"/>
        <v>975600</v>
      </c>
    </row>
    <row r="102" spans="1:19" s="74" customFormat="1" ht="38.25" x14ac:dyDescent="0.25">
      <c r="A102" s="72">
        <f t="shared" si="20"/>
        <v>95</v>
      </c>
      <c r="B102" s="72" t="s">
        <v>20</v>
      </c>
      <c r="C102" s="73" t="s">
        <v>616</v>
      </c>
      <c r="D102" s="72" t="s">
        <v>678</v>
      </c>
      <c r="E102" s="78" t="s">
        <v>681</v>
      </c>
      <c r="F102" s="73" t="s">
        <v>740</v>
      </c>
      <c r="G102" s="73" t="s">
        <v>615</v>
      </c>
      <c r="H102" s="72">
        <v>201123394</v>
      </c>
      <c r="I102" s="72" t="s">
        <v>739</v>
      </c>
      <c r="J102" s="77">
        <v>80</v>
      </c>
      <c r="K102" s="72">
        <v>412000</v>
      </c>
      <c r="L102" s="77">
        <f t="shared" si="21"/>
        <v>32960000</v>
      </c>
      <c r="N102" s="86"/>
      <c r="O102" s="86">
        <f t="shared" si="15"/>
        <v>0</v>
      </c>
      <c r="P102" s="86">
        <f t="shared" si="16"/>
        <v>0</v>
      </c>
      <c r="Q102" s="86">
        <f t="shared" si="17"/>
        <v>1</v>
      </c>
      <c r="R102" s="86">
        <f t="shared" si="18"/>
        <v>80</v>
      </c>
      <c r="S102" s="86">
        <f t="shared" si="19"/>
        <v>32960000</v>
      </c>
    </row>
    <row r="103" spans="1:19" s="74" customFormat="1" ht="45" x14ac:dyDescent="0.25">
      <c r="A103" s="72">
        <f t="shared" si="20"/>
        <v>96</v>
      </c>
      <c r="B103" s="72" t="s">
        <v>20</v>
      </c>
      <c r="C103" s="73" t="s">
        <v>667</v>
      </c>
      <c r="D103" s="72" t="s">
        <v>678</v>
      </c>
      <c r="E103" s="78" t="s">
        <v>681</v>
      </c>
      <c r="F103" s="73" t="s">
        <v>741</v>
      </c>
      <c r="G103" s="73" t="s">
        <v>733</v>
      </c>
      <c r="H103" s="72">
        <v>300107704</v>
      </c>
      <c r="I103" s="72" t="s">
        <v>496</v>
      </c>
      <c r="J103" s="77">
        <v>1</v>
      </c>
      <c r="K103" s="72">
        <v>3100000</v>
      </c>
      <c r="L103" s="77">
        <f t="shared" si="21"/>
        <v>3100000</v>
      </c>
      <c r="N103" s="86"/>
      <c r="O103" s="86">
        <f t="shared" si="15"/>
        <v>0</v>
      </c>
      <c r="P103" s="86">
        <f t="shared" si="16"/>
        <v>0</v>
      </c>
      <c r="Q103" s="86">
        <f t="shared" si="17"/>
        <v>1</v>
      </c>
      <c r="R103" s="86">
        <f t="shared" si="18"/>
        <v>1</v>
      </c>
      <c r="S103" s="86">
        <f t="shared" si="19"/>
        <v>3100000</v>
      </c>
    </row>
    <row r="104" spans="1:19" s="74" customFormat="1" ht="45" x14ac:dyDescent="0.25">
      <c r="A104" s="72">
        <f t="shared" si="20"/>
        <v>97</v>
      </c>
      <c r="B104" s="72" t="s">
        <v>20</v>
      </c>
      <c r="C104" s="73" t="s">
        <v>667</v>
      </c>
      <c r="D104" s="72" t="s">
        <v>678</v>
      </c>
      <c r="E104" s="78" t="s">
        <v>681</v>
      </c>
      <c r="F104" s="73" t="s">
        <v>743</v>
      </c>
      <c r="G104" s="73" t="s">
        <v>742</v>
      </c>
      <c r="H104" s="72">
        <v>302967400</v>
      </c>
      <c r="I104" s="72" t="s">
        <v>496</v>
      </c>
      <c r="J104" s="77">
        <v>1</v>
      </c>
      <c r="K104" s="72">
        <v>5868850</v>
      </c>
      <c r="L104" s="77">
        <f t="shared" si="21"/>
        <v>5868850</v>
      </c>
      <c r="N104" s="86"/>
      <c r="O104" s="86">
        <f t="shared" si="15"/>
        <v>0</v>
      </c>
      <c r="P104" s="86">
        <f t="shared" si="16"/>
        <v>0</v>
      </c>
      <c r="Q104" s="86">
        <f t="shared" si="17"/>
        <v>1</v>
      </c>
      <c r="R104" s="86">
        <f t="shared" si="18"/>
        <v>1</v>
      </c>
      <c r="S104" s="86">
        <f t="shared" si="19"/>
        <v>5868850</v>
      </c>
    </row>
    <row r="105" spans="1:19" s="74" customFormat="1" ht="38.25" x14ac:dyDescent="0.25">
      <c r="A105" s="72">
        <f t="shared" si="20"/>
        <v>98</v>
      </c>
      <c r="B105" s="72" t="s">
        <v>20</v>
      </c>
      <c r="C105" s="73" t="s">
        <v>616</v>
      </c>
      <c r="D105" s="72" t="s">
        <v>678</v>
      </c>
      <c r="E105" s="78" t="s">
        <v>681</v>
      </c>
      <c r="F105" s="73" t="s">
        <v>744</v>
      </c>
      <c r="G105" s="73" t="s">
        <v>615</v>
      </c>
      <c r="H105" s="72">
        <v>201123394</v>
      </c>
      <c r="I105" s="72" t="s">
        <v>739</v>
      </c>
      <c r="J105" s="77">
        <v>17</v>
      </c>
      <c r="K105" s="72">
        <v>422000</v>
      </c>
      <c r="L105" s="77">
        <f t="shared" si="21"/>
        <v>7174000</v>
      </c>
      <c r="N105" s="86"/>
      <c r="O105" s="86">
        <f t="shared" si="15"/>
        <v>0</v>
      </c>
      <c r="P105" s="86">
        <f t="shared" si="16"/>
        <v>0</v>
      </c>
      <c r="Q105" s="86">
        <f t="shared" si="17"/>
        <v>1</v>
      </c>
      <c r="R105" s="86">
        <f t="shared" si="18"/>
        <v>17</v>
      </c>
      <c r="S105" s="86">
        <f t="shared" si="19"/>
        <v>7174000</v>
      </c>
    </row>
    <row r="106" spans="1:19" s="74" customFormat="1" ht="45" x14ac:dyDescent="0.25">
      <c r="A106" s="72">
        <f t="shared" si="20"/>
        <v>99</v>
      </c>
      <c r="B106" s="72" t="s">
        <v>20</v>
      </c>
      <c r="C106" s="73" t="s">
        <v>661</v>
      </c>
      <c r="D106" s="72" t="s">
        <v>678</v>
      </c>
      <c r="E106" s="78" t="s">
        <v>681</v>
      </c>
      <c r="F106" s="73" t="s">
        <v>746</v>
      </c>
      <c r="G106" s="73" t="s">
        <v>745</v>
      </c>
      <c r="H106" s="72">
        <v>30105810241353</v>
      </c>
      <c r="I106" s="72" t="s">
        <v>602</v>
      </c>
      <c r="J106" s="77">
        <v>1</v>
      </c>
      <c r="K106" s="72">
        <v>4000000</v>
      </c>
      <c r="L106" s="77">
        <f t="shared" si="21"/>
        <v>4000000</v>
      </c>
      <c r="N106" s="86">
        <v>1</v>
      </c>
      <c r="O106" s="86">
        <f t="shared" si="15"/>
        <v>1</v>
      </c>
      <c r="P106" s="86">
        <f t="shared" si="16"/>
        <v>4000000</v>
      </c>
      <c r="Q106" s="86">
        <f t="shared" si="17"/>
        <v>0</v>
      </c>
      <c r="R106" s="86">
        <f t="shared" si="18"/>
        <v>0</v>
      </c>
      <c r="S106" s="86">
        <f t="shared" si="19"/>
        <v>0</v>
      </c>
    </row>
    <row r="107" spans="1:19" s="74" customFormat="1" ht="30" x14ac:dyDescent="0.25">
      <c r="A107" s="72">
        <f t="shared" si="20"/>
        <v>100</v>
      </c>
      <c r="B107" s="72" t="s">
        <v>42</v>
      </c>
      <c r="C107" s="73" t="s">
        <v>538</v>
      </c>
      <c r="D107" s="72" t="s">
        <v>488</v>
      </c>
      <c r="E107" s="78" t="s">
        <v>554</v>
      </c>
      <c r="F107" s="73" t="s">
        <v>784</v>
      </c>
      <c r="G107" s="73" t="s">
        <v>752</v>
      </c>
      <c r="H107" s="72" t="s">
        <v>756</v>
      </c>
      <c r="I107" s="72" t="s">
        <v>602</v>
      </c>
      <c r="J107" s="77">
        <v>50</v>
      </c>
      <c r="K107" s="72">
        <f>+L107/J107</f>
        <v>17000</v>
      </c>
      <c r="L107" s="77">
        <v>850000</v>
      </c>
      <c r="N107" s="86"/>
      <c r="O107" s="86"/>
      <c r="P107" s="86"/>
      <c r="Q107" s="86"/>
      <c r="R107" s="86"/>
      <c r="S107" s="86"/>
    </row>
    <row r="108" spans="1:19" s="74" customFormat="1" ht="30" x14ac:dyDescent="0.25">
      <c r="A108" s="72">
        <f t="shared" si="20"/>
        <v>101</v>
      </c>
      <c r="B108" s="72" t="s">
        <v>42</v>
      </c>
      <c r="C108" s="73" t="s">
        <v>539</v>
      </c>
      <c r="D108" s="72" t="s">
        <v>488</v>
      </c>
      <c r="E108" s="78" t="s">
        <v>554</v>
      </c>
      <c r="F108" s="73">
        <v>22111008859834</v>
      </c>
      <c r="G108" s="73" t="s">
        <v>753</v>
      </c>
      <c r="H108" s="72" t="s">
        <v>757</v>
      </c>
      <c r="I108" s="72" t="s">
        <v>602</v>
      </c>
      <c r="J108" s="77">
        <v>100</v>
      </c>
      <c r="K108" s="72">
        <f t="shared" ref="K108:K127" si="22">+L108/J108</f>
        <v>10980</v>
      </c>
      <c r="L108" s="77">
        <v>1098000</v>
      </c>
      <c r="N108" s="86"/>
      <c r="O108" s="86"/>
      <c r="P108" s="86"/>
      <c r="Q108" s="86"/>
      <c r="R108" s="86"/>
      <c r="S108" s="86"/>
    </row>
    <row r="109" spans="1:19" s="74" customFormat="1" ht="60" x14ac:dyDescent="0.25">
      <c r="A109" s="72">
        <f t="shared" si="20"/>
        <v>102</v>
      </c>
      <c r="B109" s="72" t="s">
        <v>42</v>
      </c>
      <c r="C109" s="73" t="s">
        <v>785</v>
      </c>
      <c r="D109" s="72" t="s">
        <v>488</v>
      </c>
      <c r="E109" s="78" t="s">
        <v>555</v>
      </c>
      <c r="F109" s="73" t="s">
        <v>786</v>
      </c>
      <c r="G109" s="73" t="s">
        <v>754</v>
      </c>
      <c r="H109" s="72">
        <v>201222058</v>
      </c>
      <c r="I109" s="72" t="s">
        <v>496</v>
      </c>
      <c r="J109" s="77">
        <v>1</v>
      </c>
      <c r="K109" s="72">
        <f t="shared" si="22"/>
        <v>2000000</v>
      </c>
      <c r="L109" s="77">
        <v>2000000</v>
      </c>
      <c r="N109" s="86"/>
      <c r="O109" s="86"/>
      <c r="P109" s="86"/>
      <c r="Q109" s="86"/>
      <c r="R109" s="86"/>
      <c r="S109" s="86"/>
    </row>
    <row r="110" spans="1:19" s="74" customFormat="1" ht="38.25" x14ac:dyDescent="0.25">
      <c r="A110" s="72">
        <f t="shared" si="20"/>
        <v>103</v>
      </c>
      <c r="B110" s="72" t="s">
        <v>42</v>
      </c>
      <c r="C110" s="73" t="s">
        <v>613</v>
      </c>
      <c r="D110" s="72" t="s">
        <v>488</v>
      </c>
      <c r="E110" s="78" t="s">
        <v>555</v>
      </c>
      <c r="F110" s="73" t="s">
        <v>787</v>
      </c>
      <c r="G110" s="73" t="s">
        <v>758</v>
      </c>
      <c r="H110" s="72">
        <v>300812151</v>
      </c>
      <c r="I110" s="72" t="s">
        <v>496</v>
      </c>
      <c r="J110" s="77">
        <v>1</v>
      </c>
      <c r="K110" s="72">
        <f t="shared" si="22"/>
        <v>1055100</v>
      </c>
      <c r="L110" s="77">
        <v>1055100</v>
      </c>
      <c r="N110" s="86"/>
      <c r="O110" s="86"/>
      <c r="P110" s="86"/>
      <c r="Q110" s="86"/>
      <c r="R110" s="86"/>
      <c r="S110" s="86"/>
    </row>
    <row r="111" spans="1:19" s="74" customFormat="1" ht="30" x14ac:dyDescent="0.25">
      <c r="A111" s="72">
        <f t="shared" si="20"/>
        <v>104</v>
      </c>
      <c r="B111" s="72" t="s">
        <v>42</v>
      </c>
      <c r="C111" s="73" t="s">
        <v>788</v>
      </c>
      <c r="D111" s="72" t="s">
        <v>488</v>
      </c>
      <c r="E111" s="78" t="s">
        <v>554</v>
      </c>
      <c r="F111" s="73" t="s">
        <v>789</v>
      </c>
      <c r="G111" s="73" t="s">
        <v>751</v>
      </c>
      <c r="H111" s="72">
        <v>205353003</v>
      </c>
      <c r="I111" s="72" t="s">
        <v>602</v>
      </c>
      <c r="J111" s="77">
        <v>14</v>
      </c>
      <c r="K111" s="72">
        <f t="shared" si="22"/>
        <v>575000</v>
      </c>
      <c r="L111" s="77">
        <v>8050000</v>
      </c>
      <c r="N111" s="86"/>
      <c r="O111" s="86"/>
      <c r="P111" s="86"/>
      <c r="Q111" s="86"/>
      <c r="R111" s="86"/>
      <c r="S111" s="86"/>
    </row>
    <row r="112" spans="1:19" s="74" customFormat="1" ht="30" x14ac:dyDescent="0.25">
      <c r="A112" s="72">
        <f t="shared" si="20"/>
        <v>105</v>
      </c>
      <c r="B112" s="72" t="s">
        <v>42</v>
      </c>
      <c r="C112" s="73" t="s">
        <v>790</v>
      </c>
      <c r="D112" s="72" t="s">
        <v>488</v>
      </c>
      <c r="E112" s="78" t="s">
        <v>554</v>
      </c>
      <c r="F112" s="73" t="s">
        <v>791</v>
      </c>
      <c r="G112" s="73" t="s">
        <v>751</v>
      </c>
      <c r="H112" s="72" t="s">
        <v>755</v>
      </c>
      <c r="I112" s="72" t="s">
        <v>602</v>
      </c>
      <c r="J112" s="77">
        <v>100</v>
      </c>
      <c r="K112" s="72">
        <f t="shared" si="22"/>
        <v>69800</v>
      </c>
      <c r="L112" s="77">
        <v>6980000</v>
      </c>
      <c r="N112" s="86"/>
      <c r="O112" s="86"/>
      <c r="P112" s="86"/>
      <c r="Q112" s="86"/>
      <c r="R112" s="86"/>
      <c r="S112" s="86"/>
    </row>
    <row r="113" spans="1:19" s="74" customFormat="1" ht="38.25" x14ac:dyDescent="0.25">
      <c r="A113" s="72">
        <f t="shared" si="20"/>
        <v>106</v>
      </c>
      <c r="B113" s="72" t="s">
        <v>42</v>
      </c>
      <c r="C113" s="73" t="s">
        <v>493</v>
      </c>
      <c r="D113" s="72" t="s">
        <v>488</v>
      </c>
      <c r="E113" s="78" t="s">
        <v>555</v>
      </c>
      <c r="F113" s="73" t="s">
        <v>792</v>
      </c>
      <c r="G113" s="73" t="s">
        <v>759</v>
      </c>
      <c r="H113" s="72" t="s">
        <v>773</v>
      </c>
      <c r="I113" s="72" t="s">
        <v>496</v>
      </c>
      <c r="J113" s="77">
        <v>1</v>
      </c>
      <c r="K113" s="72">
        <f t="shared" si="22"/>
        <v>94156000</v>
      </c>
      <c r="L113" s="77">
        <v>94156000</v>
      </c>
      <c r="N113" s="86"/>
      <c r="O113" s="86"/>
      <c r="P113" s="86"/>
      <c r="Q113" s="86"/>
      <c r="R113" s="86"/>
      <c r="S113" s="86"/>
    </row>
    <row r="114" spans="1:19" s="74" customFormat="1" ht="30" x14ac:dyDescent="0.25">
      <c r="A114" s="72">
        <f t="shared" si="20"/>
        <v>107</v>
      </c>
      <c r="B114" s="72" t="s">
        <v>42</v>
      </c>
      <c r="C114" s="73" t="s">
        <v>538</v>
      </c>
      <c r="D114" s="72" t="s">
        <v>488</v>
      </c>
      <c r="E114" s="78" t="s">
        <v>554</v>
      </c>
      <c r="F114" s="73" t="s">
        <v>793</v>
      </c>
      <c r="G114" s="73" t="s">
        <v>760</v>
      </c>
      <c r="H114" s="72">
        <v>309312094</v>
      </c>
      <c r="I114" s="72" t="s">
        <v>602</v>
      </c>
      <c r="J114" s="77">
        <v>50</v>
      </c>
      <c r="K114" s="72">
        <f t="shared" si="22"/>
        <v>16000</v>
      </c>
      <c r="L114" s="77">
        <v>800000</v>
      </c>
      <c r="N114" s="86"/>
      <c r="O114" s="86"/>
      <c r="P114" s="86"/>
      <c r="Q114" s="86"/>
      <c r="R114" s="86"/>
      <c r="S114" s="86"/>
    </row>
    <row r="115" spans="1:19" s="74" customFormat="1" ht="38.25" x14ac:dyDescent="0.25">
      <c r="A115" s="72">
        <f t="shared" si="20"/>
        <v>108</v>
      </c>
      <c r="B115" s="72" t="s">
        <v>42</v>
      </c>
      <c r="C115" s="73" t="s">
        <v>795</v>
      </c>
      <c r="D115" s="72" t="s">
        <v>488</v>
      </c>
      <c r="E115" s="78" t="s">
        <v>555</v>
      </c>
      <c r="F115" s="73" t="s">
        <v>794</v>
      </c>
      <c r="G115" s="73" t="s">
        <v>761</v>
      </c>
      <c r="H115" s="72" t="s">
        <v>774</v>
      </c>
      <c r="I115" s="72" t="s">
        <v>510</v>
      </c>
      <c r="J115" s="77">
        <v>225.8</v>
      </c>
      <c r="K115" s="72">
        <f t="shared" si="22"/>
        <v>357524.6846324181</v>
      </c>
      <c r="L115" s="77">
        <v>80729073.790000007</v>
      </c>
      <c r="N115" s="86"/>
      <c r="O115" s="86"/>
      <c r="P115" s="86"/>
      <c r="Q115" s="86"/>
      <c r="R115" s="86"/>
      <c r="S115" s="86"/>
    </row>
    <row r="116" spans="1:19" s="74" customFormat="1" ht="30" x14ac:dyDescent="0.25">
      <c r="A116" s="72">
        <f t="shared" si="20"/>
        <v>109</v>
      </c>
      <c r="B116" s="72" t="s">
        <v>42</v>
      </c>
      <c r="C116" s="73" t="s">
        <v>643</v>
      </c>
      <c r="D116" s="72" t="s">
        <v>488</v>
      </c>
      <c r="E116" s="78" t="s">
        <v>554</v>
      </c>
      <c r="F116" s="73" t="s">
        <v>796</v>
      </c>
      <c r="G116" s="73" t="s">
        <v>762</v>
      </c>
      <c r="H116" s="72">
        <v>309529955</v>
      </c>
      <c r="I116" s="72" t="s">
        <v>602</v>
      </c>
      <c r="J116" s="77">
        <v>100</v>
      </c>
      <c r="K116" s="72">
        <f t="shared" si="22"/>
        <v>5999</v>
      </c>
      <c r="L116" s="77">
        <v>599900</v>
      </c>
      <c r="N116" s="86"/>
      <c r="O116" s="86"/>
      <c r="P116" s="86"/>
      <c r="Q116" s="86"/>
      <c r="R116" s="86"/>
      <c r="S116" s="86"/>
    </row>
    <row r="117" spans="1:19" s="74" customFormat="1" ht="30" x14ac:dyDescent="0.25">
      <c r="A117" s="72">
        <f t="shared" si="20"/>
        <v>110</v>
      </c>
      <c r="B117" s="72" t="s">
        <v>42</v>
      </c>
      <c r="C117" s="73" t="s">
        <v>797</v>
      </c>
      <c r="D117" s="72" t="s">
        <v>488</v>
      </c>
      <c r="E117" s="78" t="s">
        <v>554</v>
      </c>
      <c r="F117" s="73" t="s">
        <v>798</v>
      </c>
      <c r="G117" s="73" t="s">
        <v>763</v>
      </c>
      <c r="H117" s="72" t="s">
        <v>775</v>
      </c>
      <c r="I117" s="72" t="s">
        <v>602</v>
      </c>
      <c r="J117" s="77">
        <v>32</v>
      </c>
      <c r="K117" s="72">
        <f t="shared" si="22"/>
        <v>53178.125</v>
      </c>
      <c r="L117" s="77">
        <v>1701700</v>
      </c>
      <c r="N117" s="86"/>
      <c r="O117" s="86"/>
      <c r="P117" s="86"/>
      <c r="Q117" s="86"/>
      <c r="R117" s="86"/>
      <c r="S117" s="86"/>
    </row>
    <row r="118" spans="1:19" s="74" customFormat="1" ht="45" x14ac:dyDescent="0.25">
      <c r="A118" s="72">
        <f t="shared" si="20"/>
        <v>111</v>
      </c>
      <c r="B118" s="72" t="s">
        <v>42</v>
      </c>
      <c r="C118" s="73" t="s">
        <v>799</v>
      </c>
      <c r="D118" s="72" t="s">
        <v>488</v>
      </c>
      <c r="E118" s="78" t="s">
        <v>555</v>
      </c>
      <c r="F118" s="73" t="s">
        <v>802</v>
      </c>
      <c r="G118" s="73" t="s">
        <v>764</v>
      </c>
      <c r="H118" s="72" t="s">
        <v>776</v>
      </c>
      <c r="I118" s="72" t="s">
        <v>602</v>
      </c>
      <c r="J118" s="77">
        <v>12</v>
      </c>
      <c r="K118" s="72">
        <f t="shared" si="22"/>
        <v>668700</v>
      </c>
      <c r="L118" s="77">
        <v>8024400</v>
      </c>
      <c r="N118" s="86"/>
      <c r="O118" s="86"/>
      <c r="P118" s="86"/>
      <c r="Q118" s="86"/>
      <c r="R118" s="86"/>
      <c r="S118" s="86"/>
    </row>
    <row r="119" spans="1:19" s="74" customFormat="1" ht="30" x14ac:dyDescent="0.25">
      <c r="A119" s="72">
        <f t="shared" si="20"/>
        <v>112</v>
      </c>
      <c r="B119" s="72" t="s">
        <v>42</v>
      </c>
      <c r="C119" s="73" t="s">
        <v>800</v>
      </c>
      <c r="D119" s="72" t="s">
        <v>488</v>
      </c>
      <c r="E119" s="78" t="s">
        <v>554</v>
      </c>
      <c r="F119" s="73" t="s">
        <v>801</v>
      </c>
      <c r="G119" s="73" t="s">
        <v>765</v>
      </c>
      <c r="H119" s="72" t="s">
        <v>777</v>
      </c>
      <c r="I119" s="72" t="s">
        <v>602</v>
      </c>
      <c r="J119" s="77">
        <v>3</v>
      </c>
      <c r="K119" s="72">
        <f t="shared" si="22"/>
        <v>350000</v>
      </c>
      <c r="L119" s="77">
        <v>1050000</v>
      </c>
      <c r="N119" s="86"/>
      <c r="O119" s="86"/>
      <c r="P119" s="86"/>
      <c r="Q119" s="86"/>
      <c r="R119" s="86"/>
      <c r="S119" s="86"/>
    </row>
    <row r="120" spans="1:19" s="74" customFormat="1" ht="30" x14ac:dyDescent="0.25">
      <c r="A120" s="72">
        <f t="shared" si="20"/>
        <v>113</v>
      </c>
      <c r="B120" s="72" t="s">
        <v>42</v>
      </c>
      <c r="C120" s="73" t="s">
        <v>803</v>
      </c>
      <c r="D120" s="72" t="s">
        <v>488</v>
      </c>
      <c r="E120" s="78" t="s">
        <v>554</v>
      </c>
      <c r="F120" s="73" t="s">
        <v>804</v>
      </c>
      <c r="G120" s="73" t="s">
        <v>766</v>
      </c>
      <c r="H120" s="72" t="s">
        <v>778</v>
      </c>
      <c r="I120" s="72" t="s">
        <v>602</v>
      </c>
      <c r="J120" s="77">
        <v>100</v>
      </c>
      <c r="K120" s="72">
        <f t="shared" si="22"/>
        <v>20000.009999999998</v>
      </c>
      <c r="L120" s="77">
        <v>2000001</v>
      </c>
      <c r="N120" s="86"/>
      <c r="O120" s="86"/>
      <c r="P120" s="86"/>
      <c r="Q120" s="86"/>
      <c r="R120" s="86"/>
      <c r="S120" s="86"/>
    </row>
    <row r="121" spans="1:19" s="74" customFormat="1" ht="30" x14ac:dyDescent="0.25">
      <c r="A121" s="72">
        <f t="shared" si="20"/>
        <v>114</v>
      </c>
      <c r="B121" s="72" t="s">
        <v>42</v>
      </c>
      <c r="C121" s="73" t="s">
        <v>539</v>
      </c>
      <c r="D121" s="72" t="s">
        <v>488</v>
      </c>
      <c r="E121" s="78" t="s">
        <v>554</v>
      </c>
      <c r="F121" s="73" t="s">
        <v>805</v>
      </c>
      <c r="G121" s="73" t="s">
        <v>767</v>
      </c>
      <c r="H121" s="72">
        <v>306894560</v>
      </c>
      <c r="I121" s="72" t="s">
        <v>602</v>
      </c>
      <c r="J121" s="77">
        <v>100</v>
      </c>
      <c r="K121" s="72">
        <f t="shared" si="22"/>
        <v>10350</v>
      </c>
      <c r="L121" s="77">
        <v>1035000</v>
      </c>
      <c r="N121" s="86"/>
      <c r="O121" s="86"/>
      <c r="P121" s="86"/>
      <c r="Q121" s="86"/>
      <c r="R121" s="86"/>
      <c r="S121" s="86"/>
    </row>
    <row r="122" spans="1:19" s="74" customFormat="1" ht="30" x14ac:dyDescent="0.25">
      <c r="A122" s="72">
        <f t="shared" si="20"/>
        <v>115</v>
      </c>
      <c r="B122" s="72" t="s">
        <v>42</v>
      </c>
      <c r="C122" s="73" t="s">
        <v>600</v>
      </c>
      <c r="D122" s="72" t="s">
        <v>488</v>
      </c>
      <c r="E122" s="78" t="s">
        <v>554</v>
      </c>
      <c r="F122" s="73" t="s">
        <v>806</v>
      </c>
      <c r="G122" s="73" t="s">
        <v>768</v>
      </c>
      <c r="H122" s="72" t="s">
        <v>779</v>
      </c>
      <c r="I122" s="72" t="s">
        <v>602</v>
      </c>
      <c r="J122" s="77">
        <v>25</v>
      </c>
      <c r="K122" s="72">
        <f t="shared" si="22"/>
        <v>10000</v>
      </c>
      <c r="L122" s="77">
        <v>250000</v>
      </c>
      <c r="N122" s="86"/>
      <c r="O122" s="86"/>
      <c r="P122" s="86"/>
      <c r="Q122" s="86"/>
      <c r="R122" s="86"/>
      <c r="S122" s="86"/>
    </row>
    <row r="123" spans="1:19" s="74" customFormat="1" ht="30" x14ac:dyDescent="0.25">
      <c r="A123" s="72">
        <f t="shared" si="20"/>
        <v>116</v>
      </c>
      <c r="B123" s="72" t="s">
        <v>42</v>
      </c>
      <c r="C123" s="73" t="s">
        <v>807</v>
      </c>
      <c r="D123" s="72" t="s">
        <v>488</v>
      </c>
      <c r="E123" s="78" t="s">
        <v>554</v>
      </c>
      <c r="F123" s="73" t="s">
        <v>808</v>
      </c>
      <c r="G123" s="73" t="s">
        <v>769</v>
      </c>
      <c r="H123" s="72" t="s">
        <v>780</v>
      </c>
      <c r="I123" s="72" t="s">
        <v>602</v>
      </c>
      <c r="J123" s="77">
        <v>50</v>
      </c>
      <c r="K123" s="72">
        <f t="shared" si="22"/>
        <v>10999</v>
      </c>
      <c r="L123" s="77">
        <v>549950</v>
      </c>
      <c r="N123" s="86"/>
      <c r="O123" s="86"/>
      <c r="P123" s="86"/>
      <c r="Q123" s="86"/>
      <c r="R123" s="86"/>
      <c r="S123" s="86"/>
    </row>
    <row r="124" spans="1:19" s="74" customFormat="1" ht="30" x14ac:dyDescent="0.25">
      <c r="A124" s="72">
        <f t="shared" si="20"/>
        <v>117</v>
      </c>
      <c r="B124" s="72" t="s">
        <v>42</v>
      </c>
      <c r="C124" s="73" t="s">
        <v>810</v>
      </c>
      <c r="D124" s="72" t="s">
        <v>488</v>
      </c>
      <c r="E124" s="78" t="s">
        <v>554</v>
      </c>
      <c r="F124" s="73" t="s">
        <v>809</v>
      </c>
      <c r="G124" s="73" t="s">
        <v>770</v>
      </c>
      <c r="H124" s="72" t="s">
        <v>781</v>
      </c>
      <c r="I124" s="72" t="s">
        <v>602</v>
      </c>
      <c r="J124" s="77">
        <v>1</v>
      </c>
      <c r="K124" s="72">
        <f t="shared" si="22"/>
        <v>817000</v>
      </c>
      <c r="L124" s="77">
        <v>817000</v>
      </c>
      <c r="N124" s="86"/>
      <c r="O124" s="86"/>
      <c r="P124" s="86"/>
      <c r="Q124" s="86"/>
      <c r="R124" s="86"/>
      <c r="S124" s="86"/>
    </row>
    <row r="125" spans="1:19" s="74" customFormat="1" ht="60" x14ac:dyDescent="0.25">
      <c r="A125" s="72">
        <f t="shared" si="20"/>
        <v>118</v>
      </c>
      <c r="B125" s="72" t="s">
        <v>42</v>
      </c>
      <c r="C125" s="73" t="s">
        <v>811</v>
      </c>
      <c r="D125" s="72" t="s">
        <v>488</v>
      </c>
      <c r="E125" s="78" t="s">
        <v>554</v>
      </c>
      <c r="F125" s="73" t="s">
        <v>817</v>
      </c>
      <c r="G125" s="73" t="s">
        <v>771</v>
      </c>
      <c r="H125" s="72" t="s">
        <v>782</v>
      </c>
      <c r="I125" s="72" t="s">
        <v>496</v>
      </c>
      <c r="J125" s="77">
        <v>2</v>
      </c>
      <c r="K125" s="72">
        <f t="shared" si="22"/>
        <v>168000</v>
      </c>
      <c r="L125" s="77">
        <v>336000</v>
      </c>
      <c r="N125" s="86"/>
      <c r="O125" s="86"/>
      <c r="P125" s="86"/>
      <c r="Q125" s="86"/>
      <c r="R125" s="86"/>
      <c r="S125" s="86"/>
    </row>
    <row r="126" spans="1:19" s="74" customFormat="1" ht="30" x14ac:dyDescent="0.25">
      <c r="A126" s="72">
        <f t="shared" si="20"/>
        <v>119</v>
      </c>
      <c r="B126" s="72" t="s">
        <v>42</v>
      </c>
      <c r="C126" s="73" t="s">
        <v>604</v>
      </c>
      <c r="D126" s="72" t="s">
        <v>488</v>
      </c>
      <c r="E126" s="78" t="s">
        <v>554</v>
      </c>
      <c r="F126" s="73" t="s">
        <v>816</v>
      </c>
      <c r="G126" s="73" t="s">
        <v>768</v>
      </c>
      <c r="H126" s="72" t="s">
        <v>779</v>
      </c>
      <c r="I126" s="72" t="s">
        <v>812</v>
      </c>
      <c r="J126" s="77">
        <v>200</v>
      </c>
      <c r="K126" s="72">
        <f t="shared" si="22"/>
        <v>5350</v>
      </c>
      <c r="L126" s="77">
        <v>1070000</v>
      </c>
      <c r="N126" s="86"/>
      <c r="O126" s="86"/>
      <c r="P126" s="86"/>
      <c r="Q126" s="86"/>
      <c r="R126" s="86"/>
      <c r="S126" s="86"/>
    </row>
    <row r="127" spans="1:19" s="74" customFormat="1" ht="30" x14ac:dyDescent="0.25">
      <c r="A127" s="72">
        <f t="shared" si="20"/>
        <v>120</v>
      </c>
      <c r="B127" s="72" t="s">
        <v>42</v>
      </c>
      <c r="C127" s="73" t="s">
        <v>813</v>
      </c>
      <c r="D127" s="72" t="s">
        <v>488</v>
      </c>
      <c r="E127" s="78" t="s">
        <v>554</v>
      </c>
      <c r="F127" s="73" t="s">
        <v>815</v>
      </c>
      <c r="G127" s="73" t="s">
        <v>772</v>
      </c>
      <c r="H127" s="72" t="s">
        <v>783</v>
      </c>
      <c r="I127" s="72" t="s">
        <v>814</v>
      </c>
      <c r="J127" s="77">
        <v>4</v>
      </c>
      <c r="K127" s="72">
        <f t="shared" si="22"/>
        <v>388000</v>
      </c>
      <c r="L127" s="77">
        <v>1552000</v>
      </c>
      <c r="N127" s="86"/>
      <c r="O127" s="86"/>
      <c r="P127" s="86"/>
      <c r="Q127" s="86"/>
      <c r="R127" s="86"/>
      <c r="S127" s="86"/>
    </row>
    <row r="128" spans="1:19" s="74" customFormat="1" ht="38.25" x14ac:dyDescent="0.25">
      <c r="A128" s="72">
        <f t="shared" si="20"/>
        <v>121</v>
      </c>
      <c r="B128" s="72" t="s">
        <v>42</v>
      </c>
      <c r="C128" s="73" t="s">
        <v>650</v>
      </c>
      <c r="D128" s="72" t="s">
        <v>678</v>
      </c>
      <c r="E128" s="78" t="s">
        <v>681</v>
      </c>
      <c r="F128" s="137" t="s">
        <v>824</v>
      </c>
      <c r="G128" s="134" t="s">
        <v>818</v>
      </c>
      <c r="H128" s="135" t="s">
        <v>821</v>
      </c>
      <c r="I128" s="72" t="s">
        <v>602</v>
      </c>
      <c r="J128" s="77">
        <v>8</v>
      </c>
      <c r="K128" s="72">
        <f>+L128/J128</f>
        <v>5685846.5</v>
      </c>
      <c r="L128" s="136">
        <v>45486772</v>
      </c>
      <c r="N128" s="86"/>
      <c r="O128" s="86"/>
      <c r="P128" s="86"/>
      <c r="Q128" s="86"/>
      <c r="R128" s="86"/>
      <c r="S128" s="86"/>
    </row>
    <row r="129" spans="1:19" s="74" customFormat="1" ht="38.25" x14ac:dyDescent="0.25">
      <c r="A129" s="72">
        <f t="shared" si="20"/>
        <v>122</v>
      </c>
      <c r="B129" s="72" t="s">
        <v>42</v>
      </c>
      <c r="C129" s="73" t="s">
        <v>650</v>
      </c>
      <c r="D129" s="72" t="s">
        <v>678</v>
      </c>
      <c r="E129" s="78" t="s">
        <v>681</v>
      </c>
      <c r="F129" s="137" t="s">
        <v>825</v>
      </c>
      <c r="G129" s="134" t="s">
        <v>818</v>
      </c>
      <c r="H129" s="135" t="s">
        <v>821</v>
      </c>
      <c r="I129" s="72" t="s">
        <v>602</v>
      </c>
      <c r="J129" s="77">
        <v>2</v>
      </c>
      <c r="K129" s="72">
        <f>+L129/J129</f>
        <v>23619432</v>
      </c>
      <c r="L129" s="136">
        <v>47238864</v>
      </c>
      <c r="N129" s="86"/>
      <c r="O129" s="86"/>
      <c r="P129" s="86"/>
      <c r="Q129" s="86"/>
      <c r="R129" s="86"/>
      <c r="S129" s="86"/>
    </row>
    <row r="130" spans="1:19" s="74" customFormat="1" ht="38.25" x14ac:dyDescent="0.25">
      <c r="A130" s="72">
        <f t="shared" si="20"/>
        <v>123</v>
      </c>
      <c r="B130" s="72" t="s">
        <v>42</v>
      </c>
      <c r="C130" s="138" t="s">
        <v>827</v>
      </c>
      <c r="D130" s="72" t="s">
        <v>678</v>
      </c>
      <c r="E130" s="78" t="s">
        <v>681</v>
      </c>
      <c r="F130" s="137" t="s">
        <v>826</v>
      </c>
      <c r="G130" s="134" t="s">
        <v>819</v>
      </c>
      <c r="H130" s="135" t="s">
        <v>822</v>
      </c>
      <c r="I130" s="72" t="s">
        <v>602</v>
      </c>
      <c r="J130" s="77">
        <v>2</v>
      </c>
      <c r="K130" s="72">
        <f>+L130/J130</f>
        <v>2000000</v>
      </c>
      <c r="L130" s="136">
        <v>4000000</v>
      </c>
      <c r="N130" s="86"/>
      <c r="O130" s="86"/>
      <c r="P130" s="86"/>
      <c r="Q130" s="86"/>
      <c r="R130" s="86"/>
      <c r="S130" s="86"/>
    </row>
    <row r="131" spans="1:19" s="74" customFormat="1" ht="38.25" x14ac:dyDescent="0.25">
      <c r="A131" s="72">
        <f t="shared" si="20"/>
        <v>124</v>
      </c>
      <c r="B131" s="72" t="s">
        <v>42</v>
      </c>
      <c r="C131" s="139" t="s">
        <v>650</v>
      </c>
      <c r="D131" s="72" t="s">
        <v>678</v>
      </c>
      <c r="E131" s="78" t="s">
        <v>681</v>
      </c>
      <c r="F131" s="137" t="s">
        <v>828</v>
      </c>
      <c r="G131" s="134" t="s">
        <v>818</v>
      </c>
      <c r="H131" s="135" t="s">
        <v>821</v>
      </c>
      <c r="I131" s="72" t="s">
        <v>602</v>
      </c>
      <c r="J131" s="77">
        <v>2</v>
      </c>
      <c r="K131" s="72">
        <f>+L131/J131</f>
        <v>4083399</v>
      </c>
      <c r="L131" s="136">
        <v>8166798</v>
      </c>
      <c r="N131" s="86"/>
      <c r="O131" s="86"/>
      <c r="P131" s="86"/>
      <c r="Q131" s="86"/>
      <c r="R131" s="86"/>
      <c r="S131" s="86"/>
    </row>
    <row r="132" spans="1:19" s="74" customFormat="1" ht="38.25" x14ac:dyDescent="0.25">
      <c r="A132" s="72">
        <f t="shared" si="20"/>
        <v>125</v>
      </c>
      <c r="B132" s="72" t="s">
        <v>42</v>
      </c>
      <c r="C132" s="139" t="s">
        <v>650</v>
      </c>
      <c r="D132" s="72" t="s">
        <v>678</v>
      </c>
      <c r="E132" s="78" t="s">
        <v>681</v>
      </c>
      <c r="F132" s="137" t="s">
        <v>829</v>
      </c>
      <c r="G132" s="134" t="s">
        <v>818</v>
      </c>
      <c r="H132" s="135" t="s">
        <v>821</v>
      </c>
      <c r="I132" s="72" t="s">
        <v>602</v>
      </c>
      <c r="J132" s="77">
        <v>4</v>
      </c>
      <c r="K132" s="72">
        <f>+L132/J132</f>
        <v>4003266.5</v>
      </c>
      <c r="L132" s="136">
        <v>16013066</v>
      </c>
      <c r="N132" s="86"/>
      <c r="O132" s="86"/>
      <c r="P132" s="86"/>
      <c r="Q132" s="86"/>
      <c r="R132" s="86"/>
      <c r="S132" s="86"/>
    </row>
    <row r="133" spans="1:19" s="74" customFormat="1" ht="38.25" x14ac:dyDescent="0.25">
      <c r="A133" s="72">
        <f t="shared" si="20"/>
        <v>126</v>
      </c>
      <c r="B133" s="72" t="s">
        <v>42</v>
      </c>
      <c r="C133" s="73" t="s">
        <v>650</v>
      </c>
      <c r="D133" s="72" t="s">
        <v>678</v>
      </c>
      <c r="E133" s="78" t="s">
        <v>681</v>
      </c>
      <c r="F133" s="137" t="s">
        <v>830</v>
      </c>
      <c r="G133" s="134" t="s">
        <v>818</v>
      </c>
      <c r="H133" s="135" t="s">
        <v>821</v>
      </c>
      <c r="I133" s="72" t="s">
        <v>602</v>
      </c>
      <c r="J133" s="77">
        <v>2</v>
      </c>
      <c r="K133" s="72">
        <f>+L133/J133</f>
        <v>27307306</v>
      </c>
      <c r="L133" s="136">
        <v>54614612</v>
      </c>
      <c r="N133" s="86"/>
      <c r="O133" s="86"/>
      <c r="P133" s="86"/>
      <c r="Q133" s="86"/>
      <c r="R133" s="86"/>
      <c r="S133" s="86"/>
    </row>
    <row r="134" spans="1:19" s="74" customFormat="1" ht="38.25" x14ac:dyDescent="0.25">
      <c r="A134" s="72">
        <f t="shared" si="20"/>
        <v>127</v>
      </c>
      <c r="B134" s="72" t="s">
        <v>42</v>
      </c>
      <c r="C134" s="73" t="s">
        <v>650</v>
      </c>
      <c r="D134" s="72" t="s">
        <v>678</v>
      </c>
      <c r="E134" s="78" t="s">
        <v>681</v>
      </c>
      <c r="F134" s="137" t="s">
        <v>831</v>
      </c>
      <c r="G134" s="134" t="s">
        <v>820</v>
      </c>
      <c r="H134" s="135" t="s">
        <v>823</v>
      </c>
      <c r="I134" s="72" t="s">
        <v>602</v>
      </c>
      <c r="J134" s="77">
        <v>2</v>
      </c>
      <c r="K134" s="72">
        <f>+L134/J134</f>
        <v>9966570</v>
      </c>
      <c r="L134" s="136">
        <v>19933140</v>
      </c>
      <c r="N134" s="86"/>
      <c r="O134" s="86"/>
      <c r="P134" s="86"/>
      <c r="Q134" s="86"/>
      <c r="R134" s="86"/>
      <c r="S134" s="86"/>
    </row>
    <row r="135" spans="1:19" s="74" customFormat="1" ht="45" x14ac:dyDescent="0.25">
      <c r="A135" s="72">
        <f t="shared" si="20"/>
        <v>128</v>
      </c>
      <c r="B135" s="72" t="s">
        <v>42</v>
      </c>
      <c r="C135" s="73" t="s">
        <v>661</v>
      </c>
      <c r="D135" s="72" t="s">
        <v>678</v>
      </c>
      <c r="E135" s="78" t="s">
        <v>681</v>
      </c>
      <c r="F135" s="137" t="s">
        <v>832</v>
      </c>
      <c r="G135" s="134" t="s">
        <v>819</v>
      </c>
      <c r="H135" s="135" t="s">
        <v>822</v>
      </c>
      <c r="I135" s="72" t="s">
        <v>602</v>
      </c>
      <c r="J135" s="77">
        <v>1</v>
      </c>
      <c r="K135" s="72">
        <f>+L135/J135</f>
        <v>4000000</v>
      </c>
      <c r="L135" s="136">
        <v>4000000</v>
      </c>
      <c r="N135" s="86"/>
      <c r="O135" s="86"/>
      <c r="P135" s="86"/>
      <c r="Q135" s="86"/>
      <c r="R135" s="86"/>
      <c r="S135" s="86"/>
    </row>
    <row r="136" spans="1:19" x14ac:dyDescent="0.25">
      <c r="B136" s="80"/>
      <c r="D136" s="80"/>
      <c r="E136" s="80"/>
      <c r="F136" s="80"/>
      <c r="G136" s="80"/>
      <c r="H136" s="80"/>
      <c r="I136" s="80"/>
      <c r="J136" s="80"/>
      <c r="K136" s="80"/>
      <c r="L136" s="87">
        <f>SUM(L8:L135)</f>
        <v>3120772568.5240002</v>
      </c>
      <c r="M136" s="80">
        <f>+L136-P136-S136</f>
        <v>414157376.78999996</v>
      </c>
      <c r="N136" s="24">
        <f t="shared" ref="N136:S136" si="23">SUM(N8:N106)</f>
        <v>44</v>
      </c>
      <c r="O136" s="24">
        <f t="shared" si="23"/>
        <v>6284</v>
      </c>
      <c r="P136" s="24">
        <f t="shared" si="23"/>
        <v>492288818.05000001</v>
      </c>
      <c r="Q136" s="24">
        <f t="shared" si="23"/>
        <v>55</v>
      </c>
      <c r="R136" s="24">
        <f t="shared" si="23"/>
        <v>394892.44000009814</v>
      </c>
      <c r="S136" s="24">
        <f t="shared" si="23"/>
        <v>2214326373.684</v>
      </c>
    </row>
    <row r="137" spans="1:19" ht="48.75" customHeight="1" x14ac:dyDescent="0.25">
      <c r="B137" s="102" t="s">
        <v>70</v>
      </c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P137" s="86"/>
      <c r="Q137" s="86"/>
      <c r="R137" s="86"/>
      <c r="S137" s="86"/>
    </row>
  </sheetData>
  <autoFilter ref="A5:S137" xr:uid="{00000000-0009-0000-0000-000004000000}">
    <filterColumn colId="7" showButton="0"/>
  </autoFilter>
  <mergeCells count="15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B137:L137"/>
    <mergeCell ref="E5:E6"/>
    <mergeCell ref="F5:F6"/>
    <mergeCell ref="L5:L6"/>
    <mergeCell ref="I5:I6"/>
    <mergeCell ref="J5:J6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/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 x14ac:dyDescent="0.25">
      <c r="F1" s="101" t="s">
        <v>77</v>
      </c>
      <c r="G1" s="101"/>
      <c r="H1" s="101"/>
    </row>
    <row r="2" spans="1:13" x14ac:dyDescent="0.25">
      <c r="H2" s="52"/>
    </row>
    <row r="3" spans="1:13" ht="81.75" customHeight="1" x14ac:dyDescent="0.25">
      <c r="A3" s="109" t="s">
        <v>88</v>
      </c>
      <c r="B3" s="109"/>
      <c r="C3" s="109"/>
      <c r="D3" s="109"/>
      <c r="E3" s="109"/>
      <c r="F3" s="109"/>
      <c r="G3" s="109"/>
      <c r="H3" s="109"/>
      <c r="I3" s="22"/>
      <c r="J3" s="22"/>
      <c r="K3" s="22"/>
      <c r="L3" s="22"/>
    </row>
    <row r="4" spans="1:13" x14ac:dyDescent="0.25">
      <c r="H4" s="24"/>
    </row>
    <row r="5" spans="1:13" ht="45" customHeight="1" x14ac:dyDescent="0.25">
      <c r="A5" s="126" t="s">
        <v>13</v>
      </c>
      <c r="B5" s="126" t="s">
        <v>14</v>
      </c>
      <c r="C5" s="126" t="s">
        <v>52</v>
      </c>
      <c r="D5" s="126" t="s">
        <v>43</v>
      </c>
      <c r="E5" s="126" t="s">
        <v>11</v>
      </c>
      <c r="F5" s="108" t="s">
        <v>53</v>
      </c>
      <c r="G5" s="108"/>
      <c r="H5" s="126" t="s">
        <v>65</v>
      </c>
      <c r="M5" s="25"/>
    </row>
    <row r="6" spans="1:13" ht="126.75" customHeight="1" x14ac:dyDescent="0.25">
      <c r="A6" s="127"/>
      <c r="B6" s="127"/>
      <c r="C6" s="127"/>
      <c r="D6" s="127"/>
      <c r="E6" s="127"/>
      <c r="F6" s="63" t="s">
        <v>59</v>
      </c>
      <c r="G6" s="63" t="s">
        <v>62</v>
      </c>
      <c r="H6" s="127"/>
    </row>
    <row r="7" spans="1:13" ht="37.5" customHeight="1" x14ac:dyDescent="0.25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 x14ac:dyDescent="0.25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 x14ac:dyDescent="0.25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 x14ac:dyDescent="0.25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 x14ac:dyDescent="0.25">
      <c r="B12" s="102" t="s">
        <v>70</v>
      </c>
      <c r="C12" s="102"/>
      <c r="D12" s="102"/>
      <c r="E12" s="102"/>
      <c r="F12" s="102"/>
      <c r="G12" s="102"/>
      <c r="H12" s="102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topLeftCell="A4" workbookViewId="0"/>
  </sheetViews>
  <sheetFormatPr defaultColWidth="9.140625" defaultRowHeight="15" x14ac:dyDescent="0.2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93" t="s">
        <v>78</v>
      </c>
      <c r="I1" s="94"/>
      <c r="J1" s="94"/>
      <c r="K1" s="94"/>
    </row>
    <row r="2" spans="1:11" ht="70.150000000000006" customHeight="1" x14ac:dyDescent="0.25">
      <c r="A2" s="128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5.75" x14ac:dyDescent="0.25">
      <c r="A3" s="133" t="s">
        <v>560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K4" s="29"/>
    </row>
    <row r="5" spans="1:11" s="36" customFormat="1" ht="33" customHeight="1" x14ac:dyDescent="0.25">
      <c r="A5" s="129" t="s">
        <v>13</v>
      </c>
      <c r="B5" s="129" t="s">
        <v>27</v>
      </c>
      <c r="C5" s="129" t="s">
        <v>25</v>
      </c>
      <c r="D5" s="129" t="s">
        <v>22</v>
      </c>
      <c r="E5" s="129" t="s">
        <v>23</v>
      </c>
      <c r="F5" s="131" t="s">
        <v>26</v>
      </c>
      <c r="G5" s="132"/>
      <c r="H5" s="129" t="s">
        <v>71</v>
      </c>
      <c r="I5" s="129" t="s">
        <v>68</v>
      </c>
      <c r="J5" s="129" t="s">
        <v>72</v>
      </c>
      <c r="K5" s="129" t="s">
        <v>28</v>
      </c>
    </row>
    <row r="6" spans="1:11" s="36" customFormat="1" ht="105.75" customHeight="1" x14ac:dyDescent="0.25">
      <c r="A6" s="130"/>
      <c r="B6" s="130"/>
      <c r="C6" s="130"/>
      <c r="D6" s="130"/>
      <c r="E6" s="130"/>
      <c r="F6" s="34" t="s">
        <v>67</v>
      </c>
      <c r="G6" s="34" t="s">
        <v>66</v>
      </c>
      <c r="H6" s="130"/>
      <c r="I6" s="130"/>
      <c r="J6" s="130"/>
      <c r="K6" s="130"/>
    </row>
    <row r="7" spans="1:11" ht="19.5" customHeight="1" x14ac:dyDescent="0.25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 x14ac:dyDescent="0.25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 x14ac:dyDescent="0.25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 x14ac:dyDescent="0.25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 x14ac:dyDescent="0.25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 x14ac:dyDescent="0.25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 x14ac:dyDescent="0.25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 x14ac:dyDescent="0.25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 x14ac:dyDescent="0.25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 x14ac:dyDescent="0.25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 x14ac:dyDescent="0.25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 x14ac:dyDescent="0.25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 x14ac:dyDescent="0.25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 x14ac:dyDescent="0.25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 x14ac:dyDescent="0.25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 x14ac:dyDescent="0.25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 x14ac:dyDescent="0.25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 x14ac:dyDescent="0.25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1.5703125" style="69" customWidth="1"/>
    <col min="2" max="2" width="7.7109375" style="70" customWidth="1"/>
    <col min="3" max="3" width="14" style="71" customWidth="1"/>
    <col min="4" max="4" width="16.7109375" style="71" customWidth="1"/>
    <col min="5" max="5" width="14" style="71" customWidth="1"/>
  </cols>
  <sheetData>
    <row r="1" spans="1:5" ht="15" customHeight="1" x14ac:dyDescent="0.25">
      <c r="C1" s="140" t="s">
        <v>284</v>
      </c>
      <c r="D1" s="140"/>
      <c r="E1" s="140"/>
    </row>
    <row r="2" spans="1:5" ht="15" customHeight="1" x14ac:dyDescent="0.25">
      <c r="A2" s="141" t="s">
        <v>285</v>
      </c>
      <c r="B2" s="141"/>
      <c r="C2" s="141"/>
      <c r="D2" s="141"/>
      <c r="E2" s="141"/>
    </row>
    <row r="3" spans="1:5" ht="15" customHeight="1" x14ac:dyDescent="0.25">
      <c r="A3" s="141" t="s">
        <v>833</v>
      </c>
      <c r="B3" s="141"/>
      <c r="C3" s="141"/>
      <c r="D3" s="141"/>
      <c r="E3" s="141"/>
    </row>
    <row r="4" spans="1:5" ht="15" customHeight="1" x14ac:dyDescent="0.25">
      <c r="A4" s="142" t="s">
        <v>250</v>
      </c>
      <c r="B4" s="143" t="s">
        <v>93</v>
      </c>
      <c r="C4" s="143"/>
      <c r="D4" s="143"/>
      <c r="E4" s="143"/>
    </row>
    <row r="5" spans="1:5" ht="15" customHeight="1" x14ac:dyDescent="0.25">
      <c r="A5" s="142" t="s">
        <v>286</v>
      </c>
      <c r="B5" s="144" t="s">
        <v>834</v>
      </c>
      <c r="C5" s="144"/>
      <c r="D5" s="144"/>
      <c r="E5" s="144"/>
    </row>
    <row r="6" spans="1:5" ht="15" customHeight="1" x14ac:dyDescent="0.25">
      <c r="A6" s="142" t="s">
        <v>287</v>
      </c>
      <c r="B6" s="144" t="s">
        <v>288</v>
      </c>
      <c r="C6" s="144"/>
      <c r="D6" s="144"/>
      <c r="E6" s="144"/>
    </row>
    <row r="7" spans="1:5" ht="15" customHeight="1" x14ac:dyDescent="0.25">
      <c r="A7" s="142" t="s">
        <v>289</v>
      </c>
      <c r="B7" s="145"/>
      <c r="C7" s="145"/>
      <c r="D7" s="145"/>
      <c r="E7" s="145"/>
    </row>
    <row r="8" spans="1:5" ht="15" customHeight="1" x14ac:dyDescent="0.25">
      <c r="A8" s="142" t="s">
        <v>290</v>
      </c>
      <c r="B8" s="146"/>
      <c r="C8" s="146"/>
      <c r="D8" s="146"/>
      <c r="E8" s="146"/>
    </row>
    <row r="9" spans="1:5" ht="15" customHeight="1" x14ac:dyDescent="0.25"/>
    <row r="10" spans="1:5" ht="26.45" customHeight="1" x14ac:dyDescent="0.25">
      <c r="A10" s="147" t="s">
        <v>291</v>
      </c>
      <c r="B10" s="148" t="s">
        <v>106</v>
      </c>
      <c r="C10" s="149" t="s">
        <v>292</v>
      </c>
      <c r="D10" s="150"/>
      <c r="E10" s="147" t="s">
        <v>293</v>
      </c>
    </row>
    <row r="11" spans="1:5" ht="15" customHeight="1" x14ac:dyDescent="0.25">
      <c r="A11" s="151" t="s">
        <v>294</v>
      </c>
      <c r="B11" s="152"/>
      <c r="C11" s="152"/>
      <c r="D11" s="152"/>
      <c r="E11" s="153"/>
    </row>
    <row r="12" spans="1:5" ht="15" customHeight="1" x14ac:dyDescent="0.25">
      <c r="A12" s="154" t="s">
        <v>295</v>
      </c>
      <c r="B12" s="155"/>
      <c r="C12" s="155"/>
      <c r="D12" s="155"/>
      <c r="E12" s="156"/>
    </row>
    <row r="13" spans="1:5" ht="15.6" customHeight="1" x14ac:dyDescent="0.25">
      <c r="A13" s="157" t="s">
        <v>296</v>
      </c>
      <c r="B13" s="158"/>
      <c r="C13" s="159"/>
      <c r="D13" s="160"/>
      <c r="E13" s="161"/>
    </row>
    <row r="14" spans="1:5" ht="24.75" customHeight="1" x14ac:dyDescent="0.25">
      <c r="A14" s="162" t="s">
        <v>297</v>
      </c>
      <c r="B14" s="158" t="s">
        <v>298</v>
      </c>
      <c r="C14" s="161">
        <v>16045376.6</v>
      </c>
      <c r="D14" s="161">
        <v>16775131.6</v>
      </c>
      <c r="E14" s="161">
        <v>16643018.800000001</v>
      </c>
    </row>
    <row r="15" spans="1:5" ht="24.75" customHeight="1" x14ac:dyDescent="0.25">
      <c r="A15" s="162" t="s">
        <v>299</v>
      </c>
      <c r="B15" s="158" t="s">
        <v>300</v>
      </c>
      <c r="C15" s="161">
        <v>4285489.5999999996</v>
      </c>
      <c r="D15" s="161">
        <v>4491115.9000000004</v>
      </c>
      <c r="E15" s="161">
        <v>5351552.8</v>
      </c>
    </row>
    <row r="16" spans="1:5" ht="24.75" customHeight="1" x14ac:dyDescent="0.25">
      <c r="A16" s="162" t="s">
        <v>301</v>
      </c>
      <c r="B16" s="158" t="s">
        <v>302</v>
      </c>
      <c r="C16" s="163">
        <v>11759886.9</v>
      </c>
      <c r="D16" s="163">
        <v>12284015.699999999</v>
      </c>
      <c r="E16" s="163">
        <v>11291466</v>
      </c>
    </row>
    <row r="17" spans="1:5" ht="24.75" customHeight="1" x14ac:dyDescent="0.25">
      <c r="A17" s="162" t="s">
        <v>303</v>
      </c>
      <c r="B17" s="158" t="s">
        <v>304</v>
      </c>
      <c r="C17" s="159">
        <v>0</v>
      </c>
      <c r="D17" s="160" t="s">
        <v>305</v>
      </c>
      <c r="E17" s="161">
        <v>0</v>
      </c>
    </row>
    <row r="18" spans="1:5" ht="24.75" customHeight="1" x14ac:dyDescent="0.25">
      <c r="A18" s="157" t="s">
        <v>306</v>
      </c>
      <c r="B18" s="148" t="s">
        <v>307</v>
      </c>
      <c r="C18" s="164">
        <v>11759886.9</v>
      </c>
      <c r="D18" s="165" t="s">
        <v>305</v>
      </c>
      <c r="E18" s="163">
        <v>11291466</v>
      </c>
    </row>
    <row r="19" spans="1:5" x14ac:dyDescent="0.25">
      <c r="A19" s="149" t="s">
        <v>308</v>
      </c>
      <c r="B19" s="166"/>
      <c r="C19" s="166"/>
      <c r="D19" s="166"/>
      <c r="E19" s="150"/>
    </row>
    <row r="20" spans="1:5" ht="24.75" customHeight="1" x14ac:dyDescent="0.25">
      <c r="A20" s="162" t="s">
        <v>309</v>
      </c>
      <c r="B20" s="148" t="s">
        <v>310</v>
      </c>
      <c r="C20" s="159">
        <v>0</v>
      </c>
      <c r="D20" s="160" t="s">
        <v>305</v>
      </c>
      <c r="E20" s="161">
        <v>0</v>
      </c>
    </row>
    <row r="21" spans="1:5" x14ac:dyDescent="0.25">
      <c r="A21" s="149" t="s">
        <v>311</v>
      </c>
      <c r="B21" s="166"/>
      <c r="C21" s="166"/>
      <c r="D21" s="166"/>
      <c r="E21" s="150"/>
    </row>
    <row r="22" spans="1:5" ht="24.75" customHeight="1" x14ac:dyDescent="0.25">
      <c r="A22" s="162" t="s">
        <v>312</v>
      </c>
      <c r="B22" s="158" t="s">
        <v>313</v>
      </c>
      <c r="C22" s="159">
        <v>0</v>
      </c>
      <c r="D22" s="160" t="s">
        <v>305</v>
      </c>
      <c r="E22" s="161">
        <v>0</v>
      </c>
    </row>
    <row r="23" spans="1:5" ht="24.75" customHeight="1" x14ac:dyDescent="0.25">
      <c r="A23" s="162" t="s">
        <v>314</v>
      </c>
      <c r="B23" s="158" t="s">
        <v>315</v>
      </c>
      <c r="C23" s="159">
        <v>0</v>
      </c>
      <c r="D23" s="160" t="s">
        <v>305</v>
      </c>
      <c r="E23" s="161">
        <v>250</v>
      </c>
    </row>
    <row r="24" spans="1:5" ht="24.75" customHeight="1" x14ac:dyDescent="0.25">
      <c r="A24" s="162" t="s">
        <v>316</v>
      </c>
      <c r="B24" s="158" t="s">
        <v>317</v>
      </c>
      <c r="C24" s="159">
        <v>886.7</v>
      </c>
      <c r="D24" s="160" t="s">
        <v>305</v>
      </c>
      <c r="E24" s="161">
        <v>659.3</v>
      </c>
    </row>
    <row r="25" spans="1:5" ht="24.75" customHeight="1" x14ac:dyDescent="0.25">
      <c r="A25" s="162" t="s">
        <v>318</v>
      </c>
      <c r="B25" s="158" t="s">
        <v>319</v>
      </c>
      <c r="C25" s="159">
        <v>0</v>
      </c>
      <c r="D25" s="160" t="s">
        <v>305</v>
      </c>
      <c r="E25" s="161">
        <v>0</v>
      </c>
    </row>
    <row r="26" spans="1:5" ht="24.75" customHeight="1" x14ac:dyDescent="0.25">
      <c r="A26" s="162" t="s">
        <v>320</v>
      </c>
      <c r="B26" s="158" t="s">
        <v>321</v>
      </c>
      <c r="C26" s="159">
        <v>888323.3</v>
      </c>
      <c r="D26" s="160" t="s">
        <v>305</v>
      </c>
      <c r="E26" s="161">
        <v>587220.9</v>
      </c>
    </row>
    <row r="27" spans="1:5" ht="24.75" customHeight="1" x14ac:dyDescent="0.25">
      <c r="A27" s="162" t="s">
        <v>322</v>
      </c>
      <c r="B27" s="158" t="s">
        <v>323</v>
      </c>
      <c r="C27" s="159">
        <v>0</v>
      </c>
      <c r="D27" s="160" t="s">
        <v>305</v>
      </c>
      <c r="E27" s="161">
        <v>182.4</v>
      </c>
    </row>
    <row r="28" spans="1:5" ht="24.75" customHeight="1" x14ac:dyDescent="0.25">
      <c r="A28" s="162" t="s">
        <v>324</v>
      </c>
      <c r="B28" s="158" t="s">
        <v>325</v>
      </c>
      <c r="C28" s="159">
        <v>0</v>
      </c>
      <c r="D28" s="160" t="s">
        <v>305</v>
      </c>
      <c r="E28" s="161">
        <v>0</v>
      </c>
    </row>
    <row r="29" spans="1:5" ht="24.75" customHeight="1" x14ac:dyDescent="0.25">
      <c r="A29" s="162" t="s">
        <v>326</v>
      </c>
      <c r="B29" s="158" t="s">
        <v>327</v>
      </c>
      <c r="C29" s="159">
        <v>67002.600000000006</v>
      </c>
      <c r="D29" s="160" t="s">
        <v>305</v>
      </c>
      <c r="E29" s="161">
        <v>179832.3</v>
      </c>
    </row>
    <row r="30" spans="1:5" ht="24.75" customHeight="1" x14ac:dyDescent="0.25">
      <c r="A30" s="157" t="s">
        <v>328</v>
      </c>
      <c r="B30" s="148" t="s">
        <v>329</v>
      </c>
      <c r="C30" s="164">
        <v>956212.6</v>
      </c>
      <c r="D30" s="165" t="s">
        <v>305</v>
      </c>
      <c r="E30" s="163">
        <v>768144.9</v>
      </c>
    </row>
    <row r="31" spans="1:5" x14ac:dyDescent="0.25">
      <c r="A31" s="149" t="s">
        <v>330</v>
      </c>
      <c r="B31" s="166"/>
      <c r="C31" s="166"/>
      <c r="D31" s="166"/>
      <c r="E31" s="150"/>
    </row>
    <row r="32" spans="1:5" ht="24.75" customHeight="1" x14ac:dyDescent="0.25">
      <c r="A32" s="162" t="s">
        <v>331</v>
      </c>
      <c r="B32" s="158" t="s">
        <v>332</v>
      </c>
      <c r="C32" s="159">
        <v>0</v>
      </c>
      <c r="D32" s="160" t="s">
        <v>305</v>
      </c>
      <c r="E32" s="161">
        <v>0</v>
      </c>
    </row>
    <row r="33" spans="1:5" ht="24.75" customHeight="1" x14ac:dyDescent="0.25">
      <c r="A33" s="162" t="s">
        <v>333</v>
      </c>
      <c r="B33" s="158" t="s">
        <v>334</v>
      </c>
      <c r="C33" s="159">
        <v>0</v>
      </c>
      <c r="D33" s="160" t="s">
        <v>305</v>
      </c>
      <c r="E33" s="161">
        <v>0</v>
      </c>
    </row>
    <row r="34" spans="1:5" ht="24.75" customHeight="1" x14ac:dyDescent="0.25">
      <c r="A34" s="162" t="s">
        <v>335</v>
      </c>
      <c r="B34" s="158" t="s">
        <v>336</v>
      </c>
      <c r="C34" s="159">
        <v>0</v>
      </c>
      <c r="D34" s="160" t="s">
        <v>305</v>
      </c>
      <c r="E34" s="161">
        <v>0</v>
      </c>
    </row>
    <row r="35" spans="1:5" ht="24.75" customHeight="1" x14ac:dyDescent="0.25">
      <c r="A35" s="162" t="s">
        <v>337</v>
      </c>
      <c r="B35" s="158" t="s">
        <v>338</v>
      </c>
      <c r="C35" s="159">
        <v>0</v>
      </c>
      <c r="D35" s="160" t="s">
        <v>305</v>
      </c>
      <c r="E35" s="161">
        <v>0</v>
      </c>
    </row>
    <row r="36" spans="1:5" ht="24.75" customHeight="1" x14ac:dyDescent="0.25">
      <c r="A36" s="162" t="s">
        <v>339</v>
      </c>
      <c r="B36" s="158" t="s">
        <v>121</v>
      </c>
      <c r="C36" s="159">
        <v>0</v>
      </c>
      <c r="D36" s="160" t="s">
        <v>305</v>
      </c>
      <c r="E36" s="161">
        <v>0</v>
      </c>
    </row>
    <row r="37" spans="1:5" ht="24.75" customHeight="1" x14ac:dyDescent="0.25">
      <c r="A37" s="162" t="s">
        <v>340</v>
      </c>
      <c r="B37" s="158">
        <v>101</v>
      </c>
      <c r="C37" s="159">
        <v>0</v>
      </c>
      <c r="D37" s="160" t="s">
        <v>305</v>
      </c>
      <c r="E37" s="161">
        <v>0</v>
      </c>
    </row>
    <row r="38" spans="1:5" ht="24.75" customHeight="1" x14ac:dyDescent="0.25">
      <c r="A38" s="157" t="s">
        <v>341</v>
      </c>
      <c r="B38" s="148">
        <v>110</v>
      </c>
      <c r="C38" s="164">
        <v>0</v>
      </c>
      <c r="D38" s="165" t="s">
        <v>305</v>
      </c>
      <c r="E38" s="163">
        <v>0</v>
      </c>
    </row>
    <row r="39" spans="1:5" ht="24.75" customHeight="1" x14ac:dyDescent="0.25">
      <c r="A39" s="157" t="s">
        <v>342</v>
      </c>
      <c r="B39" s="148">
        <v>120</v>
      </c>
      <c r="C39" s="164">
        <v>12716099.5</v>
      </c>
      <c r="D39" s="165" t="s">
        <v>305</v>
      </c>
      <c r="E39" s="163">
        <v>12059610.9</v>
      </c>
    </row>
    <row r="40" spans="1:5" ht="26.25" x14ac:dyDescent="0.25">
      <c r="A40" s="147" t="s">
        <v>291</v>
      </c>
      <c r="B40" s="148" t="s">
        <v>106</v>
      </c>
      <c r="C40" s="149" t="s">
        <v>292</v>
      </c>
      <c r="D40" s="150"/>
      <c r="E40" s="147" t="s">
        <v>293</v>
      </c>
    </row>
    <row r="41" spans="1:5" x14ac:dyDescent="0.25">
      <c r="A41" s="149" t="s">
        <v>343</v>
      </c>
      <c r="B41" s="166"/>
      <c r="C41" s="166"/>
      <c r="D41" s="166"/>
      <c r="E41" s="150"/>
    </row>
    <row r="42" spans="1:5" ht="24.75" customHeight="1" x14ac:dyDescent="0.25">
      <c r="A42" s="162" t="s">
        <v>344</v>
      </c>
      <c r="B42" s="158">
        <v>130</v>
      </c>
      <c r="C42" s="159">
        <v>0</v>
      </c>
      <c r="D42" s="160" t="s">
        <v>305</v>
      </c>
      <c r="E42" s="161">
        <v>0</v>
      </c>
    </row>
    <row r="43" spans="1:5" ht="24.75" customHeight="1" x14ac:dyDescent="0.25">
      <c r="A43" s="162" t="s">
        <v>345</v>
      </c>
      <c r="B43" s="158">
        <v>131</v>
      </c>
      <c r="C43" s="159">
        <v>0</v>
      </c>
      <c r="D43" s="160" t="s">
        <v>305</v>
      </c>
      <c r="E43" s="161">
        <v>0</v>
      </c>
    </row>
    <row r="44" spans="1:5" ht="24.75" customHeight="1" x14ac:dyDescent="0.25">
      <c r="A44" s="162" t="s">
        <v>346</v>
      </c>
      <c r="B44" s="158">
        <v>140</v>
      </c>
      <c r="C44" s="159">
        <v>0</v>
      </c>
      <c r="D44" s="160" t="s">
        <v>305</v>
      </c>
      <c r="E44" s="161">
        <v>0</v>
      </c>
    </row>
    <row r="45" spans="1:5" ht="33.6" customHeight="1" x14ac:dyDescent="0.25">
      <c r="A45" s="162" t="s">
        <v>347</v>
      </c>
      <c r="B45" s="158">
        <v>141</v>
      </c>
      <c r="C45" s="159">
        <v>0</v>
      </c>
      <c r="D45" s="160" t="s">
        <v>305</v>
      </c>
      <c r="E45" s="161">
        <v>0</v>
      </c>
    </row>
    <row r="46" spans="1:5" ht="24.75" customHeight="1" x14ac:dyDescent="0.25">
      <c r="A46" s="162" t="s">
        <v>348</v>
      </c>
      <c r="B46" s="158">
        <v>142</v>
      </c>
      <c r="C46" s="159">
        <v>674.8</v>
      </c>
      <c r="D46" s="160" t="s">
        <v>305</v>
      </c>
      <c r="E46" s="161">
        <v>44459.3</v>
      </c>
    </row>
    <row r="47" spans="1:5" ht="24.75" customHeight="1" x14ac:dyDescent="0.25">
      <c r="A47" s="162" t="s">
        <v>349</v>
      </c>
      <c r="B47" s="158">
        <v>143</v>
      </c>
      <c r="C47" s="159">
        <v>0</v>
      </c>
      <c r="D47" s="160" t="s">
        <v>305</v>
      </c>
      <c r="E47" s="161">
        <v>0</v>
      </c>
    </row>
    <row r="48" spans="1:5" ht="24.75" customHeight="1" x14ac:dyDescent="0.25">
      <c r="A48" s="162" t="s">
        <v>350</v>
      </c>
      <c r="B48" s="158">
        <v>144</v>
      </c>
      <c r="C48" s="159">
        <v>0</v>
      </c>
      <c r="D48" s="160" t="s">
        <v>305</v>
      </c>
      <c r="E48" s="161">
        <v>0</v>
      </c>
    </row>
    <row r="49" spans="1:5" x14ac:dyDescent="0.25">
      <c r="A49" s="162" t="s">
        <v>351</v>
      </c>
      <c r="B49" s="158">
        <v>145</v>
      </c>
      <c r="C49" s="159">
        <v>0</v>
      </c>
      <c r="D49" s="160" t="s">
        <v>305</v>
      </c>
      <c r="E49" s="161">
        <v>111</v>
      </c>
    </row>
    <row r="50" spans="1:5" x14ac:dyDescent="0.25">
      <c r="A50" s="162" t="s">
        <v>352</v>
      </c>
      <c r="B50" s="158">
        <v>146</v>
      </c>
      <c r="C50" s="159">
        <v>0.1</v>
      </c>
      <c r="D50" s="160" t="s">
        <v>305</v>
      </c>
      <c r="E50" s="161">
        <v>0.1</v>
      </c>
    </row>
    <row r="51" spans="1:5" ht="24.75" customHeight="1" x14ac:dyDescent="0.25">
      <c r="A51" s="162" t="s">
        <v>353</v>
      </c>
      <c r="B51" s="158">
        <v>150</v>
      </c>
      <c r="C51" s="159">
        <v>0</v>
      </c>
      <c r="D51" s="160" t="s">
        <v>305</v>
      </c>
      <c r="E51" s="161">
        <v>0</v>
      </c>
    </row>
    <row r="52" spans="1:5" x14ac:dyDescent="0.25">
      <c r="A52" s="162" t="s">
        <v>354</v>
      </c>
      <c r="B52" s="158">
        <v>151</v>
      </c>
      <c r="C52" s="159">
        <v>0</v>
      </c>
      <c r="D52" s="160" t="s">
        <v>305</v>
      </c>
      <c r="E52" s="161">
        <v>0</v>
      </c>
    </row>
    <row r="53" spans="1:5" x14ac:dyDescent="0.25">
      <c r="A53" s="162" t="s">
        <v>355</v>
      </c>
      <c r="B53" s="158">
        <v>160</v>
      </c>
      <c r="C53" s="159">
        <v>0</v>
      </c>
      <c r="D53" s="160" t="s">
        <v>305</v>
      </c>
      <c r="E53" s="161">
        <v>0</v>
      </c>
    </row>
    <row r="54" spans="1:5" x14ac:dyDescent="0.25">
      <c r="A54" s="162" t="s">
        <v>356</v>
      </c>
      <c r="B54" s="158">
        <v>161</v>
      </c>
      <c r="C54" s="159">
        <v>0</v>
      </c>
      <c r="D54" s="160" t="s">
        <v>305</v>
      </c>
      <c r="E54" s="161">
        <v>0</v>
      </c>
    </row>
    <row r="55" spans="1:5" x14ac:dyDescent="0.25">
      <c r="A55" s="162" t="s">
        <v>357</v>
      </c>
      <c r="B55" s="158">
        <v>162</v>
      </c>
      <c r="C55" s="159">
        <v>0</v>
      </c>
      <c r="D55" s="160" t="s">
        <v>305</v>
      </c>
      <c r="E55" s="161">
        <v>0</v>
      </c>
    </row>
    <row r="56" spans="1:5" ht="24.75" customHeight="1" x14ac:dyDescent="0.25">
      <c r="A56" s="162" t="s">
        <v>358</v>
      </c>
      <c r="B56" s="158">
        <v>170</v>
      </c>
      <c r="C56" s="159">
        <v>0</v>
      </c>
      <c r="D56" s="160" t="s">
        <v>305</v>
      </c>
      <c r="E56" s="161">
        <v>0</v>
      </c>
    </row>
    <row r="57" spans="1:5" ht="24.75" customHeight="1" x14ac:dyDescent="0.25">
      <c r="A57" s="157" t="s">
        <v>359</v>
      </c>
      <c r="B57" s="148">
        <v>180</v>
      </c>
      <c r="C57" s="164">
        <v>675</v>
      </c>
      <c r="D57" s="165" t="s">
        <v>305</v>
      </c>
      <c r="E57" s="163">
        <v>44570.400000000001</v>
      </c>
    </row>
    <row r="58" spans="1:5" ht="24.75" customHeight="1" x14ac:dyDescent="0.25">
      <c r="A58" s="149" t="s">
        <v>360</v>
      </c>
      <c r="B58" s="166"/>
      <c r="C58" s="166"/>
      <c r="D58" s="166"/>
      <c r="E58" s="150"/>
    </row>
    <row r="59" spans="1:5" ht="24.75" customHeight="1" x14ac:dyDescent="0.25">
      <c r="A59" s="162" t="s">
        <v>361</v>
      </c>
      <c r="B59" s="158">
        <v>190</v>
      </c>
      <c r="C59" s="159">
        <v>0</v>
      </c>
      <c r="D59" s="160" t="s">
        <v>305</v>
      </c>
      <c r="E59" s="161">
        <v>0</v>
      </c>
    </row>
    <row r="60" spans="1:5" ht="24.75" customHeight="1" x14ac:dyDescent="0.25">
      <c r="A60" s="162" t="s">
        <v>362</v>
      </c>
      <c r="B60" s="158">
        <v>191</v>
      </c>
      <c r="C60" s="159">
        <v>0</v>
      </c>
      <c r="D60" s="160" t="s">
        <v>305</v>
      </c>
      <c r="E60" s="161">
        <v>0</v>
      </c>
    </row>
    <row r="61" spans="1:5" ht="24.75" customHeight="1" x14ac:dyDescent="0.25">
      <c r="A61" s="162" t="s">
        <v>363</v>
      </c>
      <c r="B61" s="158">
        <v>192</v>
      </c>
      <c r="C61" s="159">
        <v>0</v>
      </c>
      <c r="D61" s="160" t="s">
        <v>305</v>
      </c>
      <c r="E61" s="161">
        <v>0</v>
      </c>
    </row>
    <row r="62" spans="1:5" ht="24.75" customHeight="1" x14ac:dyDescent="0.25">
      <c r="A62" s="162" t="s">
        <v>364</v>
      </c>
      <c r="B62" s="158">
        <v>193</v>
      </c>
      <c r="C62" s="159">
        <v>0</v>
      </c>
      <c r="D62" s="160" t="s">
        <v>305</v>
      </c>
      <c r="E62" s="161">
        <v>0</v>
      </c>
    </row>
    <row r="63" spans="1:5" ht="24.75" customHeight="1" x14ac:dyDescent="0.25">
      <c r="A63" s="162" t="s">
        <v>365</v>
      </c>
      <c r="B63" s="158">
        <v>194</v>
      </c>
      <c r="C63" s="159">
        <v>270958.5</v>
      </c>
      <c r="D63" s="160" t="s">
        <v>305</v>
      </c>
      <c r="E63" s="161">
        <v>141679.20000000001</v>
      </c>
    </row>
    <row r="64" spans="1:5" ht="24.75" customHeight="1" x14ac:dyDescent="0.25">
      <c r="A64" s="162" t="s">
        <v>366</v>
      </c>
      <c r="B64" s="158">
        <v>200</v>
      </c>
      <c r="C64" s="159">
        <v>0</v>
      </c>
      <c r="D64" s="160" t="s">
        <v>305</v>
      </c>
      <c r="E64" s="161">
        <v>0</v>
      </c>
    </row>
    <row r="65" spans="1:5" ht="24.75" customHeight="1" x14ac:dyDescent="0.25">
      <c r="A65" s="162" t="s">
        <v>367</v>
      </c>
      <c r="B65" s="158">
        <v>201</v>
      </c>
      <c r="C65" s="159">
        <v>0</v>
      </c>
      <c r="D65" s="160" t="s">
        <v>305</v>
      </c>
      <c r="E65" s="161">
        <v>0</v>
      </c>
    </row>
    <row r="66" spans="1:5" ht="24.75" customHeight="1" x14ac:dyDescent="0.25">
      <c r="A66" s="162" t="s">
        <v>368</v>
      </c>
      <c r="B66" s="158">
        <v>202</v>
      </c>
      <c r="C66" s="159">
        <v>0</v>
      </c>
      <c r="D66" s="160" t="s">
        <v>305</v>
      </c>
      <c r="E66" s="161">
        <v>0</v>
      </c>
    </row>
    <row r="67" spans="1:5" ht="24.75" customHeight="1" x14ac:dyDescent="0.25">
      <c r="A67" s="162" t="s">
        <v>369</v>
      </c>
      <c r="B67" s="158">
        <v>203</v>
      </c>
      <c r="C67" s="159">
        <v>0</v>
      </c>
      <c r="D67" s="160" t="s">
        <v>305</v>
      </c>
      <c r="E67" s="161">
        <v>0</v>
      </c>
    </row>
    <row r="68" spans="1:5" ht="24.75" customHeight="1" x14ac:dyDescent="0.25">
      <c r="A68" s="162" t="s">
        <v>370</v>
      </c>
      <c r="B68" s="158">
        <v>204</v>
      </c>
      <c r="C68" s="159">
        <v>0</v>
      </c>
      <c r="D68" s="160" t="s">
        <v>305</v>
      </c>
      <c r="E68" s="161">
        <v>0</v>
      </c>
    </row>
    <row r="69" spans="1:5" ht="24.75" customHeight="1" x14ac:dyDescent="0.25">
      <c r="A69" s="162" t="s">
        <v>371</v>
      </c>
      <c r="B69" s="158">
        <v>210</v>
      </c>
      <c r="C69" s="159">
        <v>0</v>
      </c>
      <c r="D69" s="160" t="s">
        <v>305</v>
      </c>
      <c r="E69" s="161">
        <v>0</v>
      </c>
    </row>
    <row r="70" spans="1:5" ht="24.75" customHeight="1" x14ac:dyDescent="0.25">
      <c r="A70" s="162" t="s">
        <v>372</v>
      </c>
      <c r="B70" s="158">
        <v>211</v>
      </c>
      <c r="C70" s="159">
        <v>21517.599999999999</v>
      </c>
      <c r="D70" s="160" t="s">
        <v>305</v>
      </c>
      <c r="E70" s="161">
        <v>1147.0999999999999</v>
      </c>
    </row>
    <row r="71" spans="1:5" ht="24.75" customHeight="1" x14ac:dyDescent="0.25">
      <c r="A71" s="162" t="s">
        <v>373</v>
      </c>
      <c r="B71" s="158">
        <v>212</v>
      </c>
      <c r="C71" s="159">
        <v>0</v>
      </c>
      <c r="D71" s="160" t="s">
        <v>305</v>
      </c>
      <c r="E71" s="161">
        <v>0</v>
      </c>
    </row>
    <row r="72" spans="1:5" ht="24.75" customHeight="1" x14ac:dyDescent="0.25">
      <c r="A72" s="162" t="s">
        <v>374</v>
      </c>
      <c r="B72" s="158">
        <v>213</v>
      </c>
      <c r="C72" s="159">
        <v>0</v>
      </c>
      <c r="D72" s="160" t="s">
        <v>305</v>
      </c>
      <c r="E72" s="161">
        <v>0</v>
      </c>
    </row>
    <row r="73" spans="1:5" ht="24.75" customHeight="1" x14ac:dyDescent="0.25">
      <c r="A73" s="162" t="s">
        <v>375</v>
      </c>
      <c r="B73" s="158">
        <v>220</v>
      </c>
      <c r="C73" s="159">
        <v>0</v>
      </c>
      <c r="D73" s="160" t="s">
        <v>305</v>
      </c>
      <c r="E73" s="161">
        <v>0</v>
      </c>
    </row>
    <row r="74" spans="1:5" ht="24.75" customHeight="1" x14ac:dyDescent="0.25">
      <c r="A74" s="157" t="s">
        <v>376</v>
      </c>
      <c r="B74" s="148">
        <v>230</v>
      </c>
      <c r="C74" s="164">
        <v>292476.09999999998</v>
      </c>
      <c r="D74" s="165" t="s">
        <v>305</v>
      </c>
      <c r="E74" s="163">
        <v>142826.29999999999</v>
      </c>
    </row>
    <row r="75" spans="1:5" ht="24.75" customHeight="1" x14ac:dyDescent="0.25">
      <c r="A75" s="157" t="s">
        <v>377</v>
      </c>
      <c r="B75" s="148">
        <v>240</v>
      </c>
      <c r="C75" s="164">
        <v>13009250.5</v>
      </c>
      <c r="D75" s="165" t="s">
        <v>305</v>
      </c>
      <c r="E75" s="163">
        <v>12247007.699999999</v>
      </c>
    </row>
    <row r="76" spans="1:5" ht="26.25" x14ac:dyDescent="0.25">
      <c r="A76" s="147" t="s">
        <v>378</v>
      </c>
      <c r="B76" s="148" t="s">
        <v>106</v>
      </c>
      <c r="C76" s="149" t="s">
        <v>292</v>
      </c>
      <c r="D76" s="150"/>
      <c r="E76" s="147" t="s">
        <v>293</v>
      </c>
    </row>
    <row r="77" spans="1:5" x14ac:dyDescent="0.25">
      <c r="A77" s="149" t="s">
        <v>379</v>
      </c>
      <c r="B77" s="166"/>
      <c r="C77" s="166"/>
      <c r="D77" s="166"/>
      <c r="E77" s="150"/>
    </row>
    <row r="78" spans="1:5" x14ac:dyDescent="0.25">
      <c r="A78" s="162" t="s">
        <v>361</v>
      </c>
      <c r="B78" s="158">
        <v>250</v>
      </c>
      <c r="C78" s="159">
        <v>0</v>
      </c>
      <c r="D78" s="160" t="s">
        <v>305</v>
      </c>
      <c r="E78" s="161">
        <v>0</v>
      </c>
    </row>
    <row r="79" spans="1:5" x14ac:dyDescent="0.25">
      <c r="A79" s="162" t="s">
        <v>362</v>
      </c>
      <c r="B79" s="158">
        <v>251</v>
      </c>
      <c r="C79" s="159">
        <v>0</v>
      </c>
      <c r="D79" s="160" t="s">
        <v>305</v>
      </c>
      <c r="E79" s="161">
        <v>0</v>
      </c>
    </row>
    <row r="80" spans="1:5" ht="24.75" customHeight="1" x14ac:dyDescent="0.25">
      <c r="A80" s="162" t="s">
        <v>363</v>
      </c>
      <c r="B80" s="158">
        <v>252</v>
      </c>
      <c r="C80" s="159">
        <v>0</v>
      </c>
      <c r="D80" s="160" t="s">
        <v>305</v>
      </c>
      <c r="E80" s="161">
        <v>0</v>
      </c>
    </row>
    <row r="81" spans="1:5" ht="24.75" customHeight="1" x14ac:dyDescent="0.25">
      <c r="A81" s="162" t="s">
        <v>380</v>
      </c>
      <c r="B81" s="158">
        <v>253</v>
      </c>
      <c r="C81" s="159">
        <v>0</v>
      </c>
      <c r="D81" s="160" t="s">
        <v>305</v>
      </c>
      <c r="E81" s="161">
        <v>0</v>
      </c>
    </row>
    <row r="82" spans="1:5" ht="24.75" customHeight="1" x14ac:dyDescent="0.25">
      <c r="A82" s="162" t="s">
        <v>364</v>
      </c>
      <c r="B82" s="158">
        <v>254</v>
      </c>
      <c r="C82" s="159">
        <v>0</v>
      </c>
      <c r="D82" s="160" t="s">
        <v>305</v>
      </c>
      <c r="E82" s="161">
        <v>0</v>
      </c>
    </row>
    <row r="83" spans="1:5" ht="24.75" customHeight="1" x14ac:dyDescent="0.25">
      <c r="A83" s="162" t="s">
        <v>381</v>
      </c>
      <c r="B83" s="158">
        <v>255</v>
      </c>
      <c r="C83" s="159">
        <v>10269.5</v>
      </c>
      <c r="D83" s="160" t="s">
        <v>305</v>
      </c>
      <c r="E83" s="161">
        <v>481.3</v>
      </c>
    </row>
    <row r="84" spans="1:5" ht="24.75" customHeight="1" x14ac:dyDescent="0.25">
      <c r="A84" s="162" t="s">
        <v>382</v>
      </c>
      <c r="B84" s="158">
        <v>260</v>
      </c>
      <c r="C84" s="159">
        <v>0</v>
      </c>
      <c r="D84" s="160" t="s">
        <v>305</v>
      </c>
      <c r="E84" s="161">
        <v>0</v>
      </c>
    </row>
    <row r="85" spans="1:5" ht="24.75" customHeight="1" x14ac:dyDescent="0.25">
      <c r="A85" s="162" t="s">
        <v>367</v>
      </c>
      <c r="B85" s="158">
        <v>261</v>
      </c>
      <c r="C85" s="159">
        <v>0</v>
      </c>
      <c r="D85" s="160" t="s">
        <v>305</v>
      </c>
      <c r="E85" s="161">
        <v>0</v>
      </c>
    </row>
    <row r="86" spans="1:5" ht="24.75" customHeight="1" x14ac:dyDescent="0.25">
      <c r="A86" s="162" t="s">
        <v>383</v>
      </c>
      <c r="B86" s="158">
        <v>262</v>
      </c>
      <c r="C86" s="159">
        <v>0</v>
      </c>
      <c r="D86" s="160" t="s">
        <v>305</v>
      </c>
      <c r="E86" s="161">
        <v>0</v>
      </c>
    </row>
    <row r="87" spans="1:5" x14ac:dyDescent="0.25">
      <c r="A87" s="162" t="s">
        <v>384</v>
      </c>
      <c r="B87" s="158">
        <v>263</v>
      </c>
      <c r="C87" s="159">
        <v>0</v>
      </c>
      <c r="D87" s="160" t="s">
        <v>305</v>
      </c>
      <c r="E87" s="161">
        <v>0</v>
      </c>
    </row>
    <row r="88" spans="1:5" ht="24.75" customHeight="1" x14ac:dyDescent="0.25">
      <c r="A88" s="162" t="s">
        <v>370</v>
      </c>
      <c r="B88" s="158">
        <v>264</v>
      </c>
      <c r="C88" s="159">
        <v>0</v>
      </c>
      <c r="D88" s="160" t="s">
        <v>305</v>
      </c>
      <c r="E88" s="161">
        <v>0</v>
      </c>
    </row>
    <row r="89" spans="1:5" ht="24.75" customHeight="1" x14ac:dyDescent="0.25">
      <c r="A89" s="162" t="s">
        <v>385</v>
      </c>
      <c r="B89" s="158">
        <v>270</v>
      </c>
      <c r="C89" s="159">
        <v>0.1</v>
      </c>
      <c r="D89" s="160" t="s">
        <v>305</v>
      </c>
      <c r="E89" s="161">
        <v>0.1</v>
      </c>
    </row>
    <row r="90" spans="1:5" ht="24.75" customHeight="1" x14ac:dyDescent="0.25">
      <c r="A90" s="162" t="s">
        <v>386</v>
      </c>
      <c r="B90" s="158">
        <v>271</v>
      </c>
      <c r="C90" s="159">
        <v>1336.7</v>
      </c>
      <c r="D90" s="160" t="s">
        <v>305</v>
      </c>
      <c r="E90" s="161">
        <v>1313.9</v>
      </c>
    </row>
    <row r="91" spans="1:5" ht="24.75" customHeight="1" x14ac:dyDescent="0.25">
      <c r="A91" s="162" t="s">
        <v>387</v>
      </c>
      <c r="B91" s="158">
        <v>272</v>
      </c>
      <c r="C91" s="159">
        <v>0</v>
      </c>
      <c r="D91" s="160" t="s">
        <v>305</v>
      </c>
      <c r="E91" s="161">
        <v>0</v>
      </c>
    </row>
    <row r="92" spans="1:5" ht="24.75" customHeight="1" x14ac:dyDescent="0.25">
      <c r="A92" s="162" t="s">
        <v>388</v>
      </c>
      <c r="B92" s="158">
        <v>273</v>
      </c>
      <c r="C92" s="159">
        <v>0</v>
      </c>
      <c r="D92" s="160" t="s">
        <v>305</v>
      </c>
      <c r="E92" s="161">
        <v>0</v>
      </c>
    </row>
    <row r="93" spans="1:5" ht="24.75" customHeight="1" x14ac:dyDescent="0.25">
      <c r="A93" s="162" t="s">
        <v>389</v>
      </c>
      <c r="B93" s="158">
        <v>274</v>
      </c>
      <c r="C93" s="159">
        <v>0</v>
      </c>
      <c r="D93" s="160" t="s">
        <v>305</v>
      </c>
      <c r="E93" s="161">
        <v>0</v>
      </c>
    </row>
    <row r="94" spans="1:5" ht="24.75" customHeight="1" x14ac:dyDescent="0.25">
      <c r="A94" s="162" t="s">
        <v>390</v>
      </c>
      <c r="B94" s="158">
        <v>275</v>
      </c>
      <c r="C94" s="159">
        <v>0</v>
      </c>
      <c r="D94" s="160" t="s">
        <v>305</v>
      </c>
      <c r="E94" s="161">
        <v>0</v>
      </c>
    </row>
    <row r="95" spans="1:5" ht="24.75" customHeight="1" x14ac:dyDescent="0.25">
      <c r="A95" s="162" t="s">
        <v>391</v>
      </c>
      <c r="B95" s="158">
        <v>276</v>
      </c>
      <c r="C95" s="159">
        <v>0</v>
      </c>
      <c r="D95" s="160" t="s">
        <v>305</v>
      </c>
      <c r="E95" s="161">
        <v>0</v>
      </c>
    </row>
    <row r="96" spans="1:5" ht="24.75" customHeight="1" x14ac:dyDescent="0.25">
      <c r="A96" s="162" t="s">
        <v>392</v>
      </c>
      <c r="B96" s="158">
        <v>277</v>
      </c>
      <c r="C96" s="159">
        <v>0</v>
      </c>
      <c r="D96" s="160" t="s">
        <v>305</v>
      </c>
      <c r="E96" s="161">
        <v>0</v>
      </c>
    </row>
    <row r="97" spans="1:5" ht="24.75" customHeight="1" x14ac:dyDescent="0.25">
      <c r="A97" s="162" t="s">
        <v>393</v>
      </c>
      <c r="B97" s="158">
        <v>280</v>
      </c>
      <c r="C97" s="159">
        <v>0</v>
      </c>
      <c r="D97" s="160" t="s">
        <v>305</v>
      </c>
      <c r="E97" s="161">
        <v>0</v>
      </c>
    </row>
    <row r="98" spans="1:5" ht="24.75" customHeight="1" x14ac:dyDescent="0.25">
      <c r="A98" s="157" t="s">
        <v>394</v>
      </c>
      <c r="B98" s="148">
        <v>290</v>
      </c>
      <c r="C98" s="164">
        <v>11606.3</v>
      </c>
      <c r="D98" s="165" t="s">
        <v>305</v>
      </c>
      <c r="E98" s="163">
        <v>1795.4</v>
      </c>
    </row>
    <row r="99" spans="1:5" ht="24.75" customHeight="1" x14ac:dyDescent="0.25">
      <c r="A99" s="149" t="s">
        <v>395</v>
      </c>
      <c r="B99" s="166"/>
      <c r="C99" s="166"/>
      <c r="D99" s="166"/>
      <c r="E99" s="150"/>
    </row>
    <row r="100" spans="1:5" ht="24.75" customHeight="1" x14ac:dyDescent="0.25">
      <c r="A100" s="162" t="s">
        <v>396</v>
      </c>
      <c r="B100" s="158">
        <v>300</v>
      </c>
      <c r="C100" s="159">
        <v>0</v>
      </c>
      <c r="D100" s="160" t="s">
        <v>305</v>
      </c>
      <c r="E100" s="161">
        <v>0</v>
      </c>
    </row>
    <row r="101" spans="1:5" ht="24.75" customHeight="1" x14ac:dyDescent="0.25">
      <c r="A101" s="162" t="s">
        <v>397</v>
      </c>
      <c r="B101" s="158">
        <v>301</v>
      </c>
      <c r="C101" s="159">
        <v>0</v>
      </c>
      <c r="D101" s="160" t="s">
        <v>305</v>
      </c>
      <c r="E101" s="161">
        <v>0</v>
      </c>
    </row>
    <row r="102" spans="1:5" ht="24.75" customHeight="1" x14ac:dyDescent="0.25">
      <c r="A102" s="157" t="s">
        <v>398</v>
      </c>
      <c r="B102" s="148">
        <v>302</v>
      </c>
      <c r="C102" s="164">
        <v>0</v>
      </c>
      <c r="D102" s="165" t="s">
        <v>305</v>
      </c>
      <c r="E102" s="163">
        <v>0</v>
      </c>
    </row>
    <row r="103" spans="1:5" ht="24.75" customHeight="1" x14ac:dyDescent="0.25">
      <c r="A103" s="162" t="s">
        <v>399</v>
      </c>
      <c r="B103" s="158">
        <v>310</v>
      </c>
      <c r="C103" s="159">
        <v>0</v>
      </c>
      <c r="D103" s="160" t="s">
        <v>305</v>
      </c>
      <c r="E103" s="161">
        <v>0</v>
      </c>
    </row>
    <row r="104" spans="1:5" ht="24.75" customHeight="1" x14ac:dyDescent="0.25">
      <c r="A104" s="162" t="s">
        <v>400</v>
      </c>
      <c r="B104" s="158">
        <v>311</v>
      </c>
      <c r="C104" s="159">
        <v>0</v>
      </c>
      <c r="D104" s="160" t="s">
        <v>305</v>
      </c>
      <c r="E104" s="161">
        <v>0</v>
      </c>
    </row>
    <row r="105" spans="1:5" ht="24.75" customHeight="1" x14ac:dyDescent="0.25">
      <c r="A105" s="157" t="s">
        <v>401</v>
      </c>
      <c r="B105" s="148">
        <v>312</v>
      </c>
      <c r="C105" s="164">
        <v>0</v>
      </c>
      <c r="D105" s="165" t="s">
        <v>305</v>
      </c>
      <c r="E105" s="163">
        <v>0</v>
      </c>
    </row>
    <row r="106" spans="1:5" ht="24.75" customHeight="1" x14ac:dyDescent="0.25">
      <c r="A106" s="162" t="s">
        <v>402</v>
      </c>
      <c r="B106" s="158">
        <v>320</v>
      </c>
      <c r="C106" s="159">
        <v>0</v>
      </c>
      <c r="D106" s="160" t="s">
        <v>305</v>
      </c>
      <c r="E106" s="161">
        <v>0</v>
      </c>
    </row>
    <row r="107" spans="1:5" ht="24.75" customHeight="1" x14ac:dyDescent="0.25">
      <c r="A107" s="162" t="s">
        <v>403</v>
      </c>
      <c r="B107" s="158">
        <v>321</v>
      </c>
      <c r="C107" s="159">
        <v>0</v>
      </c>
      <c r="D107" s="160" t="s">
        <v>305</v>
      </c>
      <c r="E107" s="161">
        <v>0</v>
      </c>
    </row>
    <row r="108" spans="1:5" ht="24.75" customHeight="1" x14ac:dyDescent="0.25">
      <c r="A108" s="157" t="s">
        <v>404</v>
      </c>
      <c r="B108" s="148">
        <v>322</v>
      </c>
      <c r="C108" s="164">
        <v>0</v>
      </c>
      <c r="D108" s="165" t="s">
        <v>305</v>
      </c>
      <c r="E108" s="163">
        <v>0</v>
      </c>
    </row>
    <row r="109" spans="1:5" ht="24.75" customHeight="1" x14ac:dyDescent="0.25">
      <c r="A109" s="162" t="s">
        <v>405</v>
      </c>
      <c r="B109" s="158">
        <v>330</v>
      </c>
      <c r="C109" s="159">
        <v>0</v>
      </c>
      <c r="D109" s="160" t="s">
        <v>305</v>
      </c>
      <c r="E109" s="161">
        <v>0</v>
      </c>
    </row>
    <row r="110" spans="1:5" ht="24.75" customHeight="1" x14ac:dyDescent="0.25">
      <c r="A110" s="162" t="s">
        <v>406</v>
      </c>
      <c r="B110" s="158">
        <v>331</v>
      </c>
      <c r="C110" s="159">
        <v>0</v>
      </c>
      <c r="D110" s="160" t="s">
        <v>305</v>
      </c>
      <c r="E110" s="161">
        <v>0</v>
      </c>
    </row>
    <row r="111" spans="1:5" ht="26.25" x14ac:dyDescent="0.25">
      <c r="A111" s="147" t="s">
        <v>378</v>
      </c>
      <c r="B111" s="148" t="s">
        <v>106</v>
      </c>
      <c r="C111" s="149" t="s">
        <v>292</v>
      </c>
      <c r="D111" s="150"/>
      <c r="E111" s="147" t="s">
        <v>293</v>
      </c>
    </row>
    <row r="112" spans="1:5" ht="24.75" customHeight="1" x14ac:dyDescent="0.25">
      <c r="A112" s="157" t="s">
        <v>407</v>
      </c>
      <c r="B112" s="148">
        <v>332</v>
      </c>
      <c r="C112" s="164">
        <v>0</v>
      </c>
      <c r="D112" s="165" t="s">
        <v>305</v>
      </c>
      <c r="E112" s="163">
        <v>0</v>
      </c>
    </row>
    <row r="113" spans="1:5" ht="24.75" customHeight="1" x14ac:dyDescent="0.25">
      <c r="A113" s="167" t="s">
        <v>408</v>
      </c>
      <c r="B113" s="158">
        <v>340</v>
      </c>
      <c r="C113" s="159">
        <v>0</v>
      </c>
      <c r="D113" s="160" t="s">
        <v>305</v>
      </c>
      <c r="E113" s="161">
        <v>0</v>
      </c>
    </row>
    <row r="114" spans="1:5" ht="24.75" customHeight="1" x14ac:dyDescent="0.25">
      <c r="A114" s="167" t="s">
        <v>409</v>
      </c>
      <c r="B114" s="158">
        <v>341</v>
      </c>
      <c r="C114" s="159">
        <v>0</v>
      </c>
      <c r="D114" s="160" t="s">
        <v>305</v>
      </c>
      <c r="E114" s="161">
        <v>0</v>
      </c>
    </row>
    <row r="115" spans="1:5" ht="24.75" customHeight="1" x14ac:dyDescent="0.25">
      <c r="A115" s="167" t="s">
        <v>410</v>
      </c>
      <c r="B115" s="158">
        <v>342</v>
      </c>
      <c r="C115" s="159">
        <v>0</v>
      </c>
      <c r="D115" s="160" t="s">
        <v>305</v>
      </c>
      <c r="E115" s="161">
        <v>0</v>
      </c>
    </row>
    <row r="116" spans="1:5" ht="24.75" customHeight="1" x14ac:dyDescent="0.25">
      <c r="A116" s="157" t="s">
        <v>411</v>
      </c>
      <c r="B116" s="148">
        <v>343</v>
      </c>
      <c r="C116" s="164">
        <v>0</v>
      </c>
      <c r="D116" s="165" t="s">
        <v>305</v>
      </c>
      <c r="E116" s="163">
        <v>0</v>
      </c>
    </row>
    <row r="117" spans="1:5" ht="24.75" customHeight="1" x14ac:dyDescent="0.25">
      <c r="A117" s="157" t="s">
        <v>412</v>
      </c>
      <c r="B117" s="148">
        <v>350</v>
      </c>
      <c r="C117" s="163">
        <v>12997644.199999999</v>
      </c>
      <c r="D117" s="163">
        <v>13521773</v>
      </c>
      <c r="E117" s="163">
        <v>12245212.300000001</v>
      </c>
    </row>
    <row r="118" spans="1:5" ht="24.75" customHeight="1" x14ac:dyDescent="0.25">
      <c r="A118" s="167" t="s">
        <v>413</v>
      </c>
      <c r="B118" s="158">
        <v>351</v>
      </c>
      <c r="C118" s="161">
        <v>38153060.299999997</v>
      </c>
      <c r="D118" s="161">
        <v>38675316.799999997</v>
      </c>
      <c r="E118" s="161">
        <v>37403661.899999999</v>
      </c>
    </row>
    <row r="119" spans="1:5" ht="24.75" customHeight="1" x14ac:dyDescent="0.25">
      <c r="A119" s="167" t="s">
        <v>414</v>
      </c>
      <c r="B119" s="158">
        <v>352</v>
      </c>
      <c r="C119" s="161">
        <v>0</v>
      </c>
      <c r="D119" s="161">
        <v>0</v>
      </c>
      <c r="E119" s="161">
        <v>0</v>
      </c>
    </row>
    <row r="120" spans="1:5" ht="24.75" customHeight="1" x14ac:dyDescent="0.25">
      <c r="A120" s="167" t="s">
        <v>415</v>
      </c>
      <c r="B120" s="158">
        <v>353</v>
      </c>
      <c r="C120" s="161">
        <v>0</v>
      </c>
      <c r="D120" s="161">
        <v>0</v>
      </c>
      <c r="E120" s="161">
        <v>0</v>
      </c>
    </row>
    <row r="121" spans="1:5" ht="24.75" customHeight="1" x14ac:dyDescent="0.25">
      <c r="A121" s="167" t="s">
        <v>416</v>
      </c>
      <c r="B121" s="158">
        <v>354</v>
      </c>
      <c r="C121" s="161">
        <v>-520858.1</v>
      </c>
      <c r="D121" s="161">
        <v>-518985.8</v>
      </c>
      <c r="E121" s="161">
        <v>-523891.6</v>
      </c>
    </row>
    <row r="122" spans="1:5" ht="24.75" customHeight="1" x14ac:dyDescent="0.25">
      <c r="A122" s="167" t="s">
        <v>417</v>
      </c>
      <c r="B122" s="158">
        <v>355</v>
      </c>
      <c r="C122" s="161">
        <v>-24634558</v>
      </c>
      <c r="D122" s="161">
        <v>-24634558</v>
      </c>
      <c r="E122" s="161">
        <v>-24634558</v>
      </c>
    </row>
    <row r="123" spans="1:5" ht="24.75" customHeight="1" x14ac:dyDescent="0.25">
      <c r="A123" s="167" t="s">
        <v>418</v>
      </c>
      <c r="B123" s="158">
        <v>356</v>
      </c>
      <c r="C123" s="159">
        <v>0</v>
      </c>
      <c r="D123" s="160" t="s">
        <v>305</v>
      </c>
      <c r="E123" s="161">
        <v>0</v>
      </c>
    </row>
    <row r="124" spans="1:5" ht="24.75" customHeight="1" x14ac:dyDescent="0.25">
      <c r="A124" s="157" t="s">
        <v>419</v>
      </c>
      <c r="B124" s="158">
        <v>360</v>
      </c>
      <c r="C124" s="164">
        <v>12997644.199999999</v>
      </c>
      <c r="D124" s="165" t="s">
        <v>305</v>
      </c>
      <c r="E124" s="163">
        <v>12245212.300000001</v>
      </c>
    </row>
    <row r="125" spans="1:5" ht="24.75" customHeight="1" x14ac:dyDescent="0.25">
      <c r="A125" s="157" t="s">
        <v>420</v>
      </c>
      <c r="B125" s="148">
        <v>370</v>
      </c>
      <c r="C125" s="164">
        <v>13009250.5</v>
      </c>
      <c r="D125" s="165" t="s">
        <v>305</v>
      </c>
      <c r="E125" s="163">
        <v>12247007.699999999</v>
      </c>
    </row>
    <row r="126" spans="1:5" ht="24.75" customHeight="1" x14ac:dyDescent="0.25">
      <c r="A126" s="149" t="s">
        <v>421</v>
      </c>
      <c r="B126" s="166"/>
      <c r="C126" s="166"/>
      <c r="D126" s="166"/>
      <c r="E126" s="150"/>
    </row>
    <row r="127" spans="1:5" ht="24.75" customHeight="1" x14ac:dyDescent="0.25">
      <c r="A127" s="167" t="s">
        <v>422</v>
      </c>
      <c r="B127" s="168">
        <v>380</v>
      </c>
      <c r="C127" s="159">
        <v>0</v>
      </c>
      <c r="D127" s="160" t="s">
        <v>305</v>
      </c>
      <c r="E127" s="161">
        <v>0</v>
      </c>
    </row>
    <row r="128" spans="1:5" ht="24.75" customHeight="1" x14ac:dyDescent="0.25">
      <c r="A128" s="167" t="s">
        <v>423</v>
      </c>
      <c r="B128" s="158">
        <v>381</v>
      </c>
      <c r="C128" s="159">
        <v>0</v>
      </c>
      <c r="D128" s="160" t="s">
        <v>305</v>
      </c>
      <c r="E128" s="161">
        <v>0</v>
      </c>
    </row>
    <row r="129" spans="1:5" ht="24.75" customHeight="1" x14ac:dyDescent="0.25">
      <c r="A129" s="167" t="s">
        <v>424</v>
      </c>
      <c r="B129" s="158">
        <v>382</v>
      </c>
      <c r="C129" s="159">
        <v>0</v>
      </c>
      <c r="D129" s="160" t="s">
        <v>305</v>
      </c>
      <c r="E129" s="161">
        <v>0</v>
      </c>
    </row>
    <row r="130" spans="1:5" ht="24.75" customHeight="1" x14ac:dyDescent="0.25">
      <c r="A130" s="167" t="s">
        <v>425</v>
      </c>
      <c r="B130" s="158">
        <v>383</v>
      </c>
      <c r="C130" s="159">
        <v>0</v>
      </c>
      <c r="D130" s="160" t="s">
        <v>305</v>
      </c>
      <c r="E130" s="161">
        <v>0</v>
      </c>
    </row>
    <row r="131" spans="1:5" ht="24.75" customHeight="1" x14ac:dyDescent="0.25">
      <c r="A131" s="167" t="s">
        <v>426</v>
      </c>
      <c r="B131" s="158">
        <v>384</v>
      </c>
      <c r="C131" s="159">
        <v>0</v>
      </c>
      <c r="D131" s="160" t="s">
        <v>305</v>
      </c>
      <c r="E131" s="161">
        <v>0</v>
      </c>
    </row>
    <row r="132" spans="1:5" ht="24.75" customHeight="1" x14ac:dyDescent="0.25">
      <c r="A132" s="167" t="s">
        <v>427</v>
      </c>
      <c r="B132" s="158">
        <v>385</v>
      </c>
      <c r="C132" s="159">
        <v>0</v>
      </c>
      <c r="D132" s="160" t="s">
        <v>305</v>
      </c>
      <c r="E132" s="161">
        <v>0</v>
      </c>
    </row>
    <row r="133" spans="1:5" ht="24.75" customHeight="1" x14ac:dyDescent="0.25">
      <c r="A133" s="167" t="s">
        <v>428</v>
      </c>
      <c r="B133" s="169">
        <v>386</v>
      </c>
      <c r="C133" s="159">
        <v>0</v>
      </c>
      <c r="D133" s="160" t="s">
        <v>305</v>
      </c>
      <c r="E133" s="161">
        <v>0</v>
      </c>
    </row>
    <row r="134" spans="1:5" ht="24.75" customHeight="1" x14ac:dyDescent="0.25">
      <c r="A134" s="167" t="s">
        <v>429</v>
      </c>
      <c r="B134" s="169">
        <v>387</v>
      </c>
      <c r="C134" s="159">
        <v>0</v>
      </c>
      <c r="D134" s="160" t="s">
        <v>305</v>
      </c>
      <c r="E134" s="161">
        <v>0</v>
      </c>
    </row>
    <row r="135" spans="1:5" ht="24.75" customHeight="1" x14ac:dyDescent="0.25">
      <c r="A135" s="167" t="s">
        <v>430</v>
      </c>
      <c r="B135" s="169">
        <v>388</v>
      </c>
      <c r="C135" s="159">
        <v>37529.4</v>
      </c>
      <c r="D135" s="160" t="s">
        <v>305</v>
      </c>
      <c r="E135" s="161">
        <v>38331.9</v>
      </c>
    </row>
    <row r="136" spans="1:5" ht="24.75" customHeight="1" x14ac:dyDescent="0.25">
      <c r="A136" s="167" t="s">
        <v>431</v>
      </c>
      <c r="B136" s="169">
        <v>389</v>
      </c>
      <c r="C136" s="159">
        <v>0</v>
      </c>
      <c r="D136" s="160" t="s">
        <v>305</v>
      </c>
      <c r="E136" s="161">
        <v>0</v>
      </c>
    </row>
    <row r="137" spans="1:5" ht="24.75" customHeight="1" x14ac:dyDescent="0.25">
      <c r="A137" s="167" t="s">
        <v>432</v>
      </c>
      <c r="B137" s="169">
        <v>390</v>
      </c>
      <c r="C137" s="159">
        <v>0</v>
      </c>
      <c r="D137" s="160" t="s">
        <v>305</v>
      </c>
      <c r="E137" s="161">
        <v>0</v>
      </c>
    </row>
    <row r="138" spans="1:5" ht="15" customHeight="1" x14ac:dyDescent="0.25"/>
    <row r="139" spans="1:5" ht="15" customHeight="1" x14ac:dyDescent="0.25"/>
    <row r="140" spans="1:5" ht="15" customHeight="1" x14ac:dyDescent="0.25">
      <c r="A140" s="170" t="s">
        <v>433</v>
      </c>
      <c r="B140" s="170"/>
      <c r="C140" s="170"/>
      <c r="D140" s="170"/>
      <c r="E140" s="170"/>
    </row>
    <row r="141" spans="1:5" ht="15" customHeight="1" x14ac:dyDescent="0.25">
      <c r="A141" s="171" t="s">
        <v>434</v>
      </c>
      <c r="B141" s="172" t="s">
        <v>435</v>
      </c>
      <c r="C141" s="172"/>
      <c r="D141" s="172"/>
      <c r="E141" s="172"/>
    </row>
    <row r="142" spans="1:5" ht="15" customHeight="1" x14ac:dyDescent="0.25"/>
    <row r="143" spans="1:5" ht="15" customHeight="1" x14ac:dyDescent="0.25">
      <c r="A143" s="173" t="s">
        <v>436</v>
      </c>
      <c r="B143" s="173"/>
      <c r="C143" s="173"/>
      <c r="D143" s="173"/>
      <c r="E143" s="173"/>
    </row>
    <row r="144" spans="1:5" ht="15" customHeight="1" x14ac:dyDescent="0.25"/>
  </sheetData>
  <mergeCells count="130"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2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174" t="s">
        <v>90</v>
      </c>
      <c r="F1" s="174"/>
      <c r="G1" s="174"/>
      <c r="H1" s="174"/>
      <c r="I1" s="174"/>
    </row>
    <row r="2" spans="1:9" ht="33.6" customHeight="1" x14ac:dyDescent="0.25">
      <c r="A2" s="175" t="s">
        <v>91</v>
      </c>
      <c r="B2" s="175"/>
      <c r="C2" s="175"/>
      <c r="D2" s="175"/>
      <c r="E2" s="175"/>
      <c r="F2" s="175"/>
      <c r="G2" s="175"/>
      <c r="H2" s="175"/>
      <c r="I2" s="175"/>
    </row>
    <row r="3" spans="1:9" ht="15" customHeight="1" x14ac:dyDescent="0.25">
      <c r="A3" s="170" t="s">
        <v>833</v>
      </c>
      <c r="B3" s="170"/>
      <c r="C3" s="170"/>
      <c r="D3" s="170"/>
      <c r="E3" s="170"/>
      <c r="F3" s="170"/>
      <c r="G3" s="170"/>
      <c r="H3" s="170"/>
      <c r="I3" s="170"/>
    </row>
    <row r="4" spans="1:9" ht="9.75" customHeight="1" x14ac:dyDescent="0.25">
      <c r="A4" s="176"/>
      <c r="B4" s="176"/>
      <c r="C4" s="176"/>
      <c r="D4" s="176"/>
      <c r="E4" s="176"/>
      <c r="F4" s="176"/>
    </row>
    <row r="5" spans="1:9" ht="13.5" customHeight="1" x14ac:dyDescent="0.25">
      <c r="A5" s="177"/>
      <c r="B5" s="178" t="s">
        <v>92</v>
      </c>
      <c r="C5" s="178"/>
      <c r="D5" s="178"/>
      <c r="E5" s="173" t="s">
        <v>93</v>
      </c>
      <c r="F5" s="173"/>
      <c r="G5" s="173"/>
      <c r="H5" s="173"/>
      <c r="I5" s="173"/>
    </row>
    <row r="6" spans="1:9" ht="13.5" customHeight="1" x14ac:dyDescent="0.25">
      <c r="A6" s="177" t="s">
        <v>94</v>
      </c>
      <c r="B6" s="178" t="s">
        <v>95</v>
      </c>
      <c r="C6" s="178"/>
      <c r="D6" s="178"/>
      <c r="E6" s="179"/>
      <c r="F6" s="179"/>
      <c r="G6" s="179"/>
      <c r="H6" s="179"/>
      <c r="I6" s="179"/>
    </row>
    <row r="7" spans="1:9" ht="13.5" customHeight="1" x14ac:dyDescent="0.25">
      <c r="A7" s="177"/>
      <c r="B7" s="178" t="s">
        <v>96</v>
      </c>
      <c r="C7" s="178"/>
      <c r="D7" s="178"/>
      <c r="E7" s="179" t="s">
        <v>834</v>
      </c>
      <c r="F7" s="179"/>
      <c r="G7" s="179"/>
      <c r="H7" s="179"/>
      <c r="I7" s="179"/>
    </row>
    <row r="8" spans="1:9" ht="13.5" customHeight="1" x14ac:dyDescent="0.25">
      <c r="A8" s="177"/>
      <c r="B8" s="178" t="s">
        <v>97</v>
      </c>
      <c r="C8" s="178"/>
      <c r="D8" s="178"/>
      <c r="E8" s="179"/>
      <c r="F8" s="179"/>
      <c r="G8" s="179"/>
      <c r="H8" s="179"/>
      <c r="I8" s="179"/>
    </row>
    <row r="9" spans="1:9" ht="13.5" customHeight="1" x14ac:dyDescent="0.25">
      <c r="A9" s="177"/>
      <c r="B9" s="178" t="s">
        <v>98</v>
      </c>
      <c r="C9" s="178"/>
      <c r="D9" s="178"/>
      <c r="E9" s="179"/>
      <c r="F9" s="179"/>
      <c r="G9" s="179"/>
      <c r="H9" s="179"/>
      <c r="I9" s="179"/>
    </row>
    <row r="10" spans="1:9" ht="13.5" customHeight="1" x14ac:dyDescent="0.25">
      <c r="A10" s="177"/>
      <c r="B10" s="178" t="s">
        <v>99</v>
      </c>
      <c r="C10" s="178"/>
      <c r="D10" s="178"/>
      <c r="E10" s="179"/>
      <c r="F10" s="179"/>
      <c r="G10" s="179"/>
      <c r="H10" s="179"/>
      <c r="I10" s="179"/>
    </row>
    <row r="11" spans="1:9" ht="13.5" customHeight="1" x14ac:dyDescent="0.25">
      <c r="A11" s="177"/>
      <c r="B11" s="178" t="s">
        <v>100</v>
      </c>
      <c r="C11" s="178"/>
      <c r="D11" s="178"/>
      <c r="E11" s="179" t="s">
        <v>101</v>
      </c>
      <c r="F11" s="179"/>
      <c r="G11" s="179"/>
      <c r="H11" s="179"/>
      <c r="I11" s="179"/>
    </row>
    <row r="12" spans="1:9" ht="8.25" customHeight="1" x14ac:dyDescent="0.25"/>
    <row r="13" spans="1:9" ht="57.6" customHeight="1" x14ac:dyDescent="0.25">
      <c r="A13" s="180" t="s">
        <v>102</v>
      </c>
      <c r="B13" s="181" t="s">
        <v>103</v>
      </c>
      <c r="C13" s="180" t="s">
        <v>104</v>
      </c>
      <c r="D13" s="182" t="s">
        <v>105</v>
      </c>
      <c r="E13" s="182" t="s">
        <v>106</v>
      </c>
      <c r="F13" s="182" t="s">
        <v>107</v>
      </c>
      <c r="G13" s="182" t="s">
        <v>108</v>
      </c>
      <c r="H13" s="182" t="s">
        <v>109</v>
      </c>
      <c r="I13" s="182" t="s">
        <v>110</v>
      </c>
    </row>
    <row r="14" spans="1:9" ht="15" customHeight="1" x14ac:dyDescent="0.25">
      <c r="A14" s="183" t="s">
        <v>111</v>
      </c>
      <c r="B14" s="184"/>
      <c r="C14" s="185"/>
      <c r="D14" s="186" t="s">
        <v>112</v>
      </c>
      <c r="E14" s="186">
        <v>1</v>
      </c>
      <c r="F14" s="186">
        <v>2</v>
      </c>
      <c r="G14" s="186">
        <v>3</v>
      </c>
      <c r="H14" s="186">
        <v>4</v>
      </c>
      <c r="I14" s="186">
        <v>5</v>
      </c>
    </row>
    <row r="15" spans="1:9" x14ac:dyDescent="0.25">
      <c r="A15" s="187" t="s">
        <v>113</v>
      </c>
      <c r="B15" s="187" t="s">
        <v>114</v>
      </c>
      <c r="C15" s="188" t="s">
        <v>115</v>
      </c>
      <c r="D15" s="189" t="s">
        <v>116</v>
      </c>
      <c r="E15" s="190" t="s">
        <v>117</v>
      </c>
      <c r="F15" s="191">
        <v>10714144</v>
      </c>
      <c r="G15" s="191">
        <v>9370046.8000000007</v>
      </c>
      <c r="H15" s="191">
        <v>9370046.8000000007</v>
      </c>
      <c r="I15" s="191">
        <v>9370046.8000000007</v>
      </c>
    </row>
    <row r="16" spans="1:9" x14ac:dyDescent="0.25">
      <c r="A16" s="187" t="s">
        <v>113</v>
      </c>
      <c r="B16" s="187" t="s">
        <v>118</v>
      </c>
      <c r="C16" s="188" t="s">
        <v>115</v>
      </c>
      <c r="D16" s="189" t="s">
        <v>119</v>
      </c>
      <c r="E16" s="190" t="s">
        <v>120</v>
      </c>
      <c r="F16" s="191">
        <v>10714144</v>
      </c>
      <c r="G16" s="191">
        <v>9370046.8000000007</v>
      </c>
      <c r="H16" s="191">
        <v>9370046.8000000007</v>
      </c>
      <c r="I16" s="191">
        <v>9370046.8000000007</v>
      </c>
    </row>
    <row r="17" spans="1:9" x14ac:dyDescent="0.25">
      <c r="A17" s="192" t="s">
        <v>113</v>
      </c>
      <c r="B17" s="192" t="s">
        <v>118</v>
      </c>
      <c r="C17" s="193" t="s">
        <v>121</v>
      </c>
      <c r="D17" s="194" t="s">
        <v>122</v>
      </c>
      <c r="E17" s="195" t="s">
        <v>123</v>
      </c>
      <c r="F17" s="196">
        <v>10714144</v>
      </c>
      <c r="G17" s="196">
        <v>9370046.8000000007</v>
      </c>
      <c r="H17" s="196">
        <v>9370046.8000000007</v>
      </c>
      <c r="I17" s="196">
        <v>9370046.8000000007</v>
      </c>
    </row>
    <row r="18" spans="1:9" x14ac:dyDescent="0.25">
      <c r="A18" s="187" t="s">
        <v>124</v>
      </c>
      <c r="B18" s="187" t="s">
        <v>118</v>
      </c>
      <c r="C18" s="188" t="s">
        <v>121</v>
      </c>
      <c r="D18" s="189" t="s">
        <v>125</v>
      </c>
      <c r="E18" s="190" t="s">
        <v>126</v>
      </c>
      <c r="F18" s="191">
        <v>0</v>
      </c>
      <c r="G18" s="191">
        <v>39360.300000000003</v>
      </c>
      <c r="H18" s="191">
        <v>39360.300000000003</v>
      </c>
      <c r="I18" s="191">
        <v>39360.300000000003</v>
      </c>
    </row>
    <row r="19" spans="1:9" x14ac:dyDescent="0.25">
      <c r="A19" s="192" t="s">
        <v>124</v>
      </c>
      <c r="B19" s="192" t="s">
        <v>118</v>
      </c>
      <c r="C19" s="193" t="s">
        <v>127</v>
      </c>
      <c r="D19" s="194" t="s">
        <v>128</v>
      </c>
      <c r="E19" s="195" t="s">
        <v>129</v>
      </c>
      <c r="F19" s="196">
        <v>0</v>
      </c>
      <c r="G19" s="196">
        <v>39360.300000000003</v>
      </c>
      <c r="H19" s="196">
        <v>39360.300000000003</v>
      </c>
      <c r="I19" s="196">
        <v>39360.300000000003</v>
      </c>
    </row>
    <row r="20" spans="1:9" x14ac:dyDescent="0.25">
      <c r="A20" s="187" t="s">
        <v>130</v>
      </c>
      <c r="B20" s="187" t="s">
        <v>130</v>
      </c>
      <c r="C20" s="188" t="s">
        <v>130</v>
      </c>
      <c r="D20" s="189" t="s">
        <v>131</v>
      </c>
      <c r="E20" s="190" t="s">
        <v>132</v>
      </c>
      <c r="F20" s="191">
        <v>10714144</v>
      </c>
      <c r="G20" s="191">
        <v>9409407.1999999993</v>
      </c>
      <c r="H20" s="191">
        <v>9409407.1999999993</v>
      </c>
      <c r="I20" s="191">
        <v>9409407.1999999993</v>
      </c>
    </row>
    <row r="21" spans="1:9" x14ac:dyDescent="0.25">
      <c r="A21" s="187" t="s">
        <v>113</v>
      </c>
      <c r="B21" s="187" t="s">
        <v>133</v>
      </c>
      <c r="C21" s="188" t="s">
        <v>115</v>
      </c>
      <c r="D21" s="189" t="s">
        <v>134</v>
      </c>
      <c r="E21" s="190" t="s">
        <v>135</v>
      </c>
      <c r="F21" s="191">
        <v>2608097</v>
      </c>
      <c r="G21" s="191">
        <v>2343649.7999999998</v>
      </c>
      <c r="H21" s="191">
        <v>2343649.7999999998</v>
      </c>
      <c r="I21" s="191">
        <v>2343649.7999999998</v>
      </c>
    </row>
    <row r="22" spans="1:9" x14ac:dyDescent="0.25">
      <c r="A22" s="187" t="s">
        <v>113</v>
      </c>
      <c r="B22" s="187" t="s">
        <v>136</v>
      </c>
      <c r="C22" s="188" t="s">
        <v>115</v>
      </c>
      <c r="D22" s="189" t="s">
        <v>137</v>
      </c>
      <c r="E22" s="190" t="s">
        <v>138</v>
      </c>
      <c r="F22" s="191">
        <v>2608097</v>
      </c>
      <c r="G22" s="191">
        <v>2343649.7999999998</v>
      </c>
      <c r="H22" s="191">
        <v>2343649.7999999998</v>
      </c>
      <c r="I22" s="191">
        <v>2343649.7999999998</v>
      </c>
    </row>
    <row r="23" spans="1:9" x14ac:dyDescent="0.25">
      <c r="A23" s="192" t="s">
        <v>113</v>
      </c>
      <c r="B23" s="192" t="s">
        <v>136</v>
      </c>
      <c r="C23" s="193" t="s">
        <v>121</v>
      </c>
      <c r="D23" s="194" t="s">
        <v>139</v>
      </c>
      <c r="E23" s="195" t="s">
        <v>140</v>
      </c>
      <c r="F23" s="196">
        <v>2606097</v>
      </c>
      <c r="G23" s="196">
        <v>2341649.7999999998</v>
      </c>
      <c r="H23" s="196">
        <v>2341649.7999999998</v>
      </c>
      <c r="I23" s="196">
        <v>2341649.7999999998</v>
      </c>
    </row>
    <row r="24" spans="1:9" x14ac:dyDescent="0.25">
      <c r="A24" s="192" t="s">
        <v>113</v>
      </c>
      <c r="B24" s="192" t="s">
        <v>136</v>
      </c>
      <c r="C24" s="193" t="s">
        <v>199</v>
      </c>
      <c r="D24" s="194" t="s">
        <v>835</v>
      </c>
      <c r="E24" s="195" t="s">
        <v>114</v>
      </c>
      <c r="F24" s="196">
        <v>2000</v>
      </c>
      <c r="G24" s="196">
        <v>2000</v>
      </c>
      <c r="H24" s="196">
        <v>2000</v>
      </c>
      <c r="I24" s="196">
        <v>2000</v>
      </c>
    </row>
    <row r="25" spans="1:9" x14ac:dyDescent="0.25">
      <c r="A25" s="187" t="s">
        <v>130</v>
      </c>
      <c r="B25" s="187" t="s">
        <v>130</v>
      </c>
      <c r="C25" s="188" t="s">
        <v>130</v>
      </c>
      <c r="D25" s="189" t="s">
        <v>141</v>
      </c>
      <c r="E25" s="190" t="s">
        <v>118</v>
      </c>
      <c r="F25" s="191">
        <v>2608097</v>
      </c>
      <c r="G25" s="191">
        <v>2343649.7999999998</v>
      </c>
      <c r="H25" s="191">
        <v>2343649.7999999998</v>
      </c>
      <c r="I25" s="191">
        <v>2343649.7999999998</v>
      </c>
    </row>
    <row r="26" spans="1:9" x14ac:dyDescent="0.25">
      <c r="A26" s="187" t="s">
        <v>142</v>
      </c>
      <c r="B26" s="187" t="s">
        <v>143</v>
      </c>
      <c r="C26" s="188" t="s">
        <v>115</v>
      </c>
      <c r="D26" s="189" t="s">
        <v>144</v>
      </c>
      <c r="E26" s="190" t="s">
        <v>146</v>
      </c>
      <c r="F26" s="191">
        <v>3498103</v>
      </c>
      <c r="G26" s="191">
        <v>0</v>
      </c>
      <c r="H26" s="191">
        <v>3471991.4</v>
      </c>
      <c r="I26" s="191">
        <v>3799967.4</v>
      </c>
    </row>
    <row r="27" spans="1:9" x14ac:dyDescent="0.25">
      <c r="A27" s="187" t="s">
        <v>142</v>
      </c>
      <c r="B27" s="187" t="s">
        <v>114</v>
      </c>
      <c r="C27" s="188" t="s">
        <v>115</v>
      </c>
      <c r="D27" s="189" t="s">
        <v>145</v>
      </c>
      <c r="E27" s="190" t="s">
        <v>148</v>
      </c>
      <c r="F27" s="191">
        <v>106729</v>
      </c>
      <c r="G27" s="191">
        <v>0</v>
      </c>
      <c r="H27" s="191">
        <v>100365.1</v>
      </c>
      <c r="I27" s="191">
        <v>119239</v>
      </c>
    </row>
    <row r="28" spans="1:9" x14ac:dyDescent="0.25">
      <c r="A28" s="192" t="s">
        <v>142</v>
      </c>
      <c r="B28" s="192" t="s">
        <v>118</v>
      </c>
      <c r="C28" s="193" t="s">
        <v>115</v>
      </c>
      <c r="D28" s="194" t="s">
        <v>147</v>
      </c>
      <c r="E28" s="195" t="s">
        <v>150</v>
      </c>
      <c r="F28" s="196">
        <v>64729</v>
      </c>
      <c r="G28" s="196">
        <v>0</v>
      </c>
      <c r="H28" s="196">
        <v>64728.7</v>
      </c>
      <c r="I28" s="196">
        <v>83602.5</v>
      </c>
    </row>
    <row r="29" spans="1:9" x14ac:dyDescent="0.25">
      <c r="A29" s="192" t="s">
        <v>142</v>
      </c>
      <c r="B29" s="192" t="s">
        <v>146</v>
      </c>
      <c r="C29" s="193" t="s">
        <v>115</v>
      </c>
      <c r="D29" s="194" t="s">
        <v>247</v>
      </c>
      <c r="E29" s="195" t="s">
        <v>152</v>
      </c>
      <c r="F29" s="196">
        <v>42000</v>
      </c>
      <c r="G29" s="196">
        <v>0</v>
      </c>
      <c r="H29" s="196">
        <v>35636.5</v>
      </c>
      <c r="I29" s="196">
        <v>35636.5</v>
      </c>
    </row>
    <row r="30" spans="1:9" x14ac:dyDescent="0.25">
      <c r="A30" s="187" t="s">
        <v>142</v>
      </c>
      <c r="B30" s="187" t="s">
        <v>133</v>
      </c>
      <c r="C30" s="188" t="s">
        <v>115</v>
      </c>
      <c r="D30" s="189" t="s">
        <v>149</v>
      </c>
      <c r="E30" s="190" t="s">
        <v>155</v>
      </c>
      <c r="F30" s="191">
        <v>389867</v>
      </c>
      <c r="G30" s="191">
        <v>0</v>
      </c>
      <c r="H30" s="191">
        <v>388712.8</v>
      </c>
      <c r="I30" s="191">
        <v>282563.40000000002</v>
      </c>
    </row>
    <row r="31" spans="1:9" x14ac:dyDescent="0.25">
      <c r="A31" s="192" t="s">
        <v>142</v>
      </c>
      <c r="B31" s="192" t="s">
        <v>136</v>
      </c>
      <c r="C31" s="193" t="s">
        <v>115</v>
      </c>
      <c r="D31" s="194" t="s">
        <v>151</v>
      </c>
      <c r="E31" s="195" t="s">
        <v>158</v>
      </c>
      <c r="F31" s="196">
        <v>212131</v>
      </c>
      <c r="G31" s="196">
        <v>0</v>
      </c>
      <c r="H31" s="196">
        <v>212131</v>
      </c>
      <c r="I31" s="196">
        <v>155226</v>
      </c>
    </row>
    <row r="32" spans="1:9" x14ac:dyDescent="0.25">
      <c r="A32" s="192" t="s">
        <v>142</v>
      </c>
      <c r="B32" s="192" t="s">
        <v>153</v>
      </c>
      <c r="C32" s="193" t="s">
        <v>115</v>
      </c>
      <c r="D32" s="194" t="s">
        <v>154</v>
      </c>
      <c r="E32" s="195" t="s">
        <v>161</v>
      </c>
      <c r="F32" s="196">
        <v>165390</v>
      </c>
      <c r="G32" s="196">
        <v>0</v>
      </c>
      <c r="H32" s="196">
        <v>165102</v>
      </c>
      <c r="I32" s="196">
        <v>116170.8</v>
      </c>
    </row>
    <row r="33" spans="1:9" x14ac:dyDescent="0.25">
      <c r="A33" s="192" t="s">
        <v>142</v>
      </c>
      <c r="B33" s="192" t="s">
        <v>156</v>
      </c>
      <c r="C33" s="193" t="s">
        <v>115</v>
      </c>
      <c r="D33" s="194" t="s">
        <v>157</v>
      </c>
      <c r="E33" s="195" t="s">
        <v>164</v>
      </c>
      <c r="F33" s="196">
        <v>11749</v>
      </c>
      <c r="G33" s="196">
        <v>0</v>
      </c>
      <c r="H33" s="196">
        <v>11082.4</v>
      </c>
      <c r="I33" s="196">
        <v>10769.2</v>
      </c>
    </row>
    <row r="34" spans="1:9" ht="25.5" x14ac:dyDescent="0.25">
      <c r="A34" s="192" t="s">
        <v>142</v>
      </c>
      <c r="B34" s="192" t="s">
        <v>159</v>
      </c>
      <c r="C34" s="193" t="s">
        <v>115</v>
      </c>
      <c r="D34" s="194" t="s">
        <v>160</v>
      </c>
      <c r="E34" s="195" t="s">
        <v>133</v>
      </c>
      <c r="F34" s="196">
        <v>597</v>
      </c>
      <c r="G34" s="196">
        <v>0</v>
      </c>
      <c r="H34" s="196">
        <v>397.3</v>
      </c>
      <c r="I34" s="196">
        <v>397.3</v>
      </c>
    </row>
    <row r="35" spans="1:9" x14ac:dyDescent="0.25">
      <c r="A35" s="187" t="s">
        <v>142</v>
      </c>
      <c r="B35" s="187" t="s">
        <v>162</v>
      </c>
      <c r="C35" s="188" t="s">
        <v>115</v>
      </c>
      <c r="D35" s="189" t="s">
        <v>163</v>
      </c>
      <c r="E35" s="190" t="s">
        <v>136</v>
      </c>
      <c r="F35" s="191">
        <v>7116</v>
      </c>
      <c r="G35" s="191">
        <v>0</v>
      </c>
      <c r="H35" s="191">
        <v>7115.3</v>
      </c>
      <c r="I35" s="191">
        <v>7115.3</v>
      </c>
    </row>
    <row r="36" spans="1:9" x14ac:dyDescent="0.25">
      <c r="A36" s="187" t="s">
        <v>142</v>
      </c>
      <c r="B36" s="187" t="s">
        <v>165</v>
      </c>
      <c r="C36" s="188" t="s">
        <v>115</v>
      </c>
      <c r="D36" s="189" t="s">
        <v>166</v>
      </c>
      <c r="E36" s="190" t="s">
        <v>170</v>
      </c>
      <c r="F36" s="191">
        <v>7116</v>
      </c>
      <c r="G36" s="191">
        <v>0</v>
      </c>
      <c r="H36" s="191">
        <v>7115.3</v>
      </c>
      <c r="I36" s="191">
        <v>7115.3</v>
      </c>
    </row>
    <row r="37" spans="1:9" x14ac:dyDescent="0.25">
      <c r="A37" s="192" t="s">
        <v>142</v>
      </c>
      <c r="B37" s="192" t="s">
        <v>165</v>
      </c>
      <c r="C37" s="193" t="s">
        <v>121</v>
      </c>
      <c r="D37" s="194" t="s">
        <v>167</v>
      </c>
      <c r="E37" s="195" t="s">
        <v>153</v>
      </c>
      <c r="F37" s="196">
        <v>7116</v>
      </c>
      <c r="G37" s="196">
        <v>0</v>
      </c>
      <c r="H37" s="196">
        <v>7115.3</v>
      </c>
      <c r="I37" s="196">
        <v>7115.3</v>
      </c>
    </row>
    <row r="38" spans="1:9" x14ac:dyDescent="0.25">
      <c r="A38" s="187" t="s">
        <v>142</v>
      </c>
      <c r="B38" s="187" t="s">
        <v>165</v>
      </c>
      <c r="C38" s="188" t="s">
        <v>168</v>
      </c>
      <c r="D38" s="189" t="s">
        <v>169</v>
      </c>
      <c r="E38" s="190" t="s">
        <v>156</v>
      </c>
      <c r="F38" s="191">
        <v>0</v>
      </c>
      <c r="G38" s="191">
        <v>0</v>
      </c>
      <c r="H38" s="191">
        <v>0</v>
      </c>
      <c r="I38" s="191">
        <v>0</v>
      </c>
    </row>
    <row r="39" spans="1:9" x14ac:dyDescent="0.25">
      <c r="A39" s="192" t="s">
        <v>142</v>
      </c>
      <c r="B39" s="192" t="s">
        <v>165</v>
      </c>
      <c r="C39" s="193" t="s">
        <v>171</v>
      </c>
      <c r="D39" s="194" t="s">
        <v>172</v>
      </c>
      <c r="E39" s="195" t="s">
        <v>159</v>
      </c>
      <c r="F39" s="196">
        <v>0</v>
      </c>
      <c r="G39" s="196">
        <v>0</v>
      </c>
      <c r="H39" s="196">
        <v>0</v>
      </c>
      <c r="I39" s="196">
        <v>0</v>
      </c>
    </row>
    <row r="40" spans="1:9" x14ac:dyDescent="0.25">
      <c r="A40" s="187" t="s">
        <v>142</v>
      </c>
      <c r="B40" s="187" t="s">
        <v>173</v>
      </c>
      <c r="C40" s="188" t="s">
        <v>115</v>
      </c>
      <c r="D40" s="189" t="s">
        <v>174</v>
      </c>
      <c r="E40" s="190" t="s">
        <v>176</v>
      </c>
      <c r="F40" s="191">
        <v>1119999</v>
      </c>
      <c r="G40" s="191">
        <v>0</v>
      </c>
      <c r="H40" s="191">
        <v>1117198.8999999999</v>
      </c>
      <c r="I40" s="191">
        <v>1117198.8999999999</v>
      </c>
    </row>
    <row r="41" spans="1:9" x14ac:dyDescent="0.25">
      <c r="A41" s="187" t="s">
        <v>142</v>
      </c>
      <c r="B41" s="187" t="s">
        <v>175</v>
      </c>
      <c r="C41" s="188" t="s">
        <v>115</v>
      </c>
      <c r="D41" s="189" t="s">
        <v>166</v>
      </c>
      <c r="E41" s="190" t="s">
        <v>179</v>
      </c>
      <c r="F41" s="191">
        <v>1119999</v>
      </c>
      <c r="G41" s="191">
        <v>0</v>
      </c>
      <c r="H41" s="191">
        <v>1117198.8999999999</v>
      </c>
      <c r="I41" s="191">
        <v>1117198.8999999999</v>
      </c>
    </row>
    <row r="42" spans="1:9" x14ac:dyDescent="0.25">
      <c r="A42" s="192" t="s">
        <v>142</v>
      </c>
      <c r="B42" s="192" t="s">
        <v>175</v>
      </c>
      <c r="C42" s="193" t="s">
        <v>121</v>
      </c>
      <c r="D42" s="194" t="s">
        <v>167</v>
      </c>
      <c r="E42" s="195" t="s">
        <v>182</v>
      </c>
      <c r="F42" s="196">
        <v>1119999</v>
      </c>
      <c r="G42" s="196">
        <v>0</v>
      </c>
      <c r="H42" s="196">
        <v>1117198.8999999999</v>
      </c>
      <c r="I42" s="196">
        <v>1117198.8999999999</v>
      </c>
    </row>
    <row r="43" spans="1:9" x14ac:dyDescent="0.25">
      <c r="A43" s="187" t="s">
        <v>142</v>
      </c>
      <c r="B43" s="187" t="s">
        <v>177</v>
      </c>
      <c r="C43" s="188" t="s">
        <v>115</v>
      </c>
      <c r="D43" s="189" t="s">
        <v>178</v>
      </c>
      <c r="E43" s="190" t="s">
        <v>184</v>
      </c>
      <c r="F43" s="191">
        <v>490154</v>
      </c>
      <c r="G43" s="191">
        <v>0</v>
      </c>
      <c r="H43" s="191">
        <v>486317.6</v>
      </c>
      <c r="I43" s="191">
        <v>595664.30000000005</v>
      </c>
    </row>
    <row r="44" spans="1:9" x14ac:dyDescent="0.25">
      <c r="A44" s="187" t="s">
        <v>142</v>
      </c>
      <c r="B44" s="187" t="s">
        <v>180</v>
      </c>
      <c r="C44" s="188" t="s">
        <v>115</v>
      </c>
      <c r="D44" s="189" t="s">
        <v>181</v>
      </c>
      <c r="E44" s="190" t="s">
        <v>162</v>
      </c>
      <c r="F44" s="191">
        <v>490154</v>
      </c>
      <c r="G44" s="191">
        <v>0</v>
      </c>
      <c r="H44" s="191">
        <v>486317.6</v>
      </c>
      <c r="I44" s="191">
        <v>595664.30000000005</v>
      </c>
    </row>
    <row r="45" spans="1:9" x14ac:dyDescent="0.25">
      <c r="A45" s="187" t="s">
        <v>142</v>
      </c>
      <c r="B45" s="187" t="s">
        <v>180</v>
      </c>
      <c r="C45" s="188" t="s">
        <v>121</v>
      </c>
      <c r="D45" s="189" t="s">
        <v>183</v>
      </c>
      <c r="E45" s="190" t="s">
        <v>188</v>
      </c>
      <c r="F45" s="191">
        <v>442777</v>
      </c>
      <c r="G45" s="191">
        <v>0</v>
      </c>
      <c r="H45" s="191">
        <v>438940.6</v>
      </c>
      <c r="I45" s="191">
        <v>551224.5</v>
      </c>
    </row>
    <row r="46" spans="1:9" x14ac:dyDescent="0.25">
      <c r="A46" s="192" t="s">
        <v>142</v>
      </c>
      <c r="B46" s="192" t="s">
        <v>180</v>
      </c>
      <c r="C46" s="193" t="s">
        <v>185</v>
      </c>
      <c r="D46" s="194" t="s">
        <v>186</v>
      </c>
      <c r="E46" s="195" t="s">
        <v>191</v>
      </c>
      <c r="F46" s="196">
        <v>37854</v>
      </c>
      <c r="G46" s="196">
        <v>0</v>
      </c>
      <c r="H46" s="196">
        <v>34017.9</v>
      </c>
      <c r="I46" s="196">
        <v>45477.599999999999</v>
      </c>
    </row>
    <row r="47" spans="1:9" x14ac:dyDescent="0.25">
      <c r="A47" s="192" t="s">
        <v>142</v>
      </c>
      <c r="B47" s="192" t="s">
        <v>180</v>
      </c>
      <c r="C47" s="193" t="s">
        <v>127</v>
      </c>
      <c r="D47" s="194" t="s">
        <v>187</v>
      </c>
      <c r="E47" s="195" t="s">
        <v>194</v>
      </c>
      <c r="F47" s="196">
        <v>0</v>
      </c>
      <c r="G47" s="196">
        <v>0</v>
      </c>
      <c r="H47" s="196">
        <v>0</v>
      </c>
      <c r="I47" s="196">
        <v>1716.1</v>
      </c>
    </row>
    <row r="48" spans="1:9" x14ac:dyDescent="0.25">
      <c r="A48" s="192" t="s">
        <v>142</v>
      </c>
      <c r="B48" s="192" t="s">
        <v>180</v>
      </c>
      <c r="C48" s="193" t="s">
        <v>561</v>
      </c>
      <c r="D48" s="194" t="s">
        <v>562</v>
      </c>
      <c r="E48" s="195" t="s">
        <v>165</v>
      </c>
      <c r="F48" s="196">
        <v>404923</v>
      </c>
      <c r="G48" s="196">
        <v>0</v>
      </c>
      <c r="H48" s="196">
        <v>404922.7</v>
      </c>
      <c r="I48" s="196">
        <v>504030.8</v>
      </c>
    </row>
    <row r="49" spans="1:9" x14ac:dyDescent="0.25">
      <c r="A49" s="192" t="s">
        <v>142</v>
      </c>
      <c r="B49" s="192" t="s">
        <v>180</v>
      </c>
      <c r="C49" s="193" t="s">
        <v>199</v>
      </c>
      <c r="D49" s="194" t="s">
        <v>683</v>
      </c>
      <c r="E49" s="195" t="s">
        <v>198</v>
      </c>
      <c r="F49" s="196">
        <v>1552</v>
      </c>
      <c r="G49" s="196">
        <v>0</v>
      </c>
      <c r="H49" s="196">
        <v>1552</v>
      </c>
      <c r="I49" s="196">
        <v>270</v>
      </c>
    </row>
    <row r="50" spans="1:9" x14ac:dyDescent="0.25">
      <c r="A50" s="192" t="s">
        <v>142</v>
      </c>
      <c r="B50" s="192" t="s">
        <v>180</v>
      </c>
      <c r="C50" s="193" t="s">
        <v>189</v>
      </c>
      <c r="D50" s="194" t="s">
        <v>190</v>
      </c>
      <c r="E50" s="195" t="s">
        <v>201</v>
      </c>
      <c r="F50" s="196">
        <v>45825</v>
      </c>
      <c r="G50" s="196">
        <v>0</v>
      </c>
      <c r="H50" s="196">
        <v>45825</v>
      </c>
      <c r="I50" s="196">
        <v>44169.8</v>
      </c>
    </row>
    <row r="51" spans="1:9" x14ac:dyDescent="0.25">
      <c r="A51" s="187" t="s">
        <v>142</v>
      </c>
      <c r="B51" s="187" t="s">
        <v>192</v>
      </c>
      <c r="C51" s="188" t="s">
        <v>115</v>
      </c>
      <c r="D51" s="189" t="s">
        <v>193</v>
      </c>
      <c r="E51" s="190" t="s">
        <v>204</v>
      </c>
      <c r="F51" s="191">
        <v>1384238</v>
      </c>
      <c r="G51" s="191">
        <v>0</v>
      </c>
      <c r="H51" s="191">
        <v>1372281.7</v>
      </c>
      <c r="I51" s="191">
        <v>1678186.6</v>
      </c>
    </row>
    <row r="52" spans="1:9" x14ac:dyDescent="0.25">
      <c r="A52" s="192" t="s">
        <v>142</v>
      </c>
      <c r="B52" s="192" t="s">
        <v>563</v>
      </c>
      <c r="C52" s="193" t="s">
        <v>115</v>
      </c>
      <c r="D52" s="194" t="s">
        <v>564</v>
      </c>
      <c r="E52" s="195" t="s">
        <v>207</v>
      </c>
      <c r="F52" s="196">
        <v>1084</v>
      </c>
      <c r="G52" s="196">
        <v>0</v>
      </c>
      <c r="H52" s="196">
        <v>1083.5</v>
      </c>
      <c r="I52" s="196">
        <v>1083.5</v>
      </c>
    </row>
    <row r="53" spans="1:9" x14ac:dyDescent="0.25">
      <c r="A53" s="187" t="s">
        <v>142</v>
      </c>
      <c r="B53" s="187" t="s">
        <v>195</v>
      </c>
      <c r="C53" s="188" t="s">
        <v>115</v>
      </c>
      <c r="D53" s="189" t="s">
        <v>196</v>
      </c>
      <c r="E53" s="190" t="s">
        <v>209</v>
      </c>
      <c r="F53" s="191">
        <v>150904</v>
      </c>
      <c r="G53" s="191">
        <v>0</v>
      </c>
      <c r="H53" s="191">
        <v>144801.29999999999</v>
      </c>
      <c r="I53" s="191">
        <v>143537.79999999999</v>
      </c>
    </row>
    <row r="54" spans="1:9" x14ac:dyDescent="0.25">
      <c r="A54" s="192" t="s">
        <v>142</v>
      </c>
      <c r="B54" s="192" t="s">
        <v>195</v>
      </c>
      <c r="C54" s="193" t="s">
        <v>121</v>
      </c>
      <c r="D54" s="194" t="s">
        <v>197</v>
      </c>
      <c r="E54" s="195" t="s">
        <v>173</v>
      </c>
      <c r="F54" s="196">
        <v>114868</v>
      </c>
      <c r="G54" s="196">
        <v>0</v>
      </c>
      <c r="H54" s="196">
        <v>108765.3</v>
      </c>
      <c r="I54" s="196">
        <v>107501.8</v>
      </c>
    </row>
    <row r="55" spans="1:9" x14ac:dyDescent="0.25">
      <c r="A55" s="192" t="s">
        <v>142</v>
      </c>
      <c r="B55" s="192" t="s">
        <v>195</v>
      </c>
      <c r="C55" s="193" t="s">
        <v>199</v>
      </c>
      <c r="D55" s="194" t="s">
        <v>200</v>
      </c>
      <c r="E55" s="195" t="s">
        <v>113</v>
      </c>
      <c r="F55" s="196">
        <v>36036</v>
      </c>
      <c r="G55" s="196">
        <v>0</v>
      </c>
      <c r="H55" s="196">
        <v>36036</v>
      </c>
      <c r="I55" s="196">
        <v>36036</v>
      </c>
    </row>
    <row r="56" spans="1:9" x14ac:dyDescent="0.25">
      <c r="A56" s="192" t="s">
        <v>142</v>
      </c>
      <c r="B56" s="192" t="s">
        <v>202</v>
      </c>
      <c r="C56" s="193" t="s">
        <v>115</v>
      </c>
      <c r="D56" s="194" t="s">
        <v>203</v>
      </c>
      <c r="E56" s="195" t="s">
        <v>142</v>
      </c>
      <c r="F56" s="196">
        <v>549110</v>
      </c>
      <c r="G56" s="196">
        <v>0</v>
      </c>
      <c r="H56" s="196">
        <v>549109.19999999995</v>
      </c>
      <c r="I56" s="196">
        <v>549109.19999999995</v>
      </c>
    </row>
    <row r="57" spans="1:9" x14ac:dyDescent="0.25">
      <c r="A57" s="187" t="s">
        <v>142</v>
      </c>
      <c r="B57" s="187" t="s">
        <v>205</v>
      </c>
      <c r="C57" s="188" t="s">
        <v>115</v>
      </c>
      <c r="D57" s="189" t="s">
        <v>206</v>
      </c>
      <c r="E57" s="190" t="s">
        <v>210</v>
      </c>
      <c r="F57" s="191">
        <v>683140</v>
      </c>
      <c r="G57" s="191">
        <v>0</v>
      </c>
      <c r="H57" s="191">
        <v>677287.6</v>
      </c>
      <c r="I57" s="191">
        <v>984456</v>
      </c>
    </row>
    <row r="58" spans="1:9" x14ac:dyDescent="0.25">
      <c r="A58" s="192" t="s">
        <v>142</v>
      </c>
      <c r="B58" s="192" t="s">
        <v>205</v>
      </c>
      <c r="C58" s="193" t="s">
        <v>208</v>
      </c>
      <c r="D58" s="194" t="s">
        <v>206</v>
      </c>
      <c r="E58" s="195" t="s">
        <v>175</v>
      </c>
      <c r="F58" s="196">
        <v>683140</v>
      </c>
      <c r="G58" s="196">
        <v>0</v>
      </c>
      <c r="H58" s="196">
        <v>677287.6</v>
      </c>
      <c r="I58" s="196">
        <v>984456</v>
      </c>
    </row>
    <row r="59" spans="1:9" x14ac:dyDescent="0.25">
      <c r="A59" s="187" t="s">
        <v>210</v>
      </c>
      <c r="B59" s="187" t="s">
        <v>143</v>
      </c>
      <c r="C59" s="188" t="s">
        <v>115</v>
      </c>
      <c r="D59" s="189" t="s">
        <v>211</v>
      </c>
      <c r="E59" s="190" t="s">
        <v>218</v>
      </c>
      <c r="F59" s="191">
        <v>0</v>
      </c>
      <c r="G59" s="191">
        <v>0</v>
      </c>
      <c r="H59" s="191">
        <v>0</v>
      </c>
      <c r="I59" s="191">
        <v>943787.7</v>
      </c>
    </row>
    <row r="60" spans="1:9" x14ac:dyDescent="0.25">
      <c r="A60" s="187" t="s">
        <v>210</v>
      </c>
      <c r="B60" s="187" t="s">
        <v>177</v>
      </c>
      <c r="C60" s="188" t="s">
        <v>115</v>
      </c>
      <c r="D60" s="189" t="s">
        <v>212</v>
      </c>
      <c r="E60" s="190" t="s">
        <v>219</v>
      </c>
      <c r="F60" s="191">
        <v>0</v>
      </c>
      <c r="G60" s="191">
        <v>0</v>
      </c>
      <c r="H60" s="191">
        <v>0</v>
      </c>
      <c r="I60" s="191">
        <v>943787.7</v>
      </c>
    </row>
    <row r="61" spans="1:9" x14ac:dyDescent="0.25">
      <c r="A61" s="187" t="s">
        <v>210</v>
      </c>
      <c r="B61" s="187" t="s">
        <v>180</v>
      </c>
      <c r="C61" s="188" t="s">
        <v>115</v>
      </c>
      <c r="D61" s="189" t="s">
        <v>213</v>
      </c>
      <c r="E61" s="190" t="s">
        <v>124</v>
      </c>
      <c r="F61" s="191">
        <v>0</v>
      </c>
      <c r="G61" s="191">
        <v>0</v>
      </c>
      <c r="H61" s="191">
        <v>0</v>
      </c>
      <c r="I61" s="191">
        <v>718113.4</v>
      </c>
    </row>
    <row r="62" spans="1:9" x14ac:dyDescent="0.25">
      <c r="A62" s="192" t="s">
        <v>210</v>
      </c>
      <c r="B62" s="192" t="s">
        <v>180</v>
      </c>
      <c r="C62" s="193" t="s">
        <v>199</v>
      </c>
      <c r="D62" s="194" t="s">
        <v>214</v>
      </c>
      <c r="E62" s="195" t="s">
        <v>223</v>
      </c>
      <c r="F62" s="196">
        <v>0</v>
      </c>
      <c r="G62" s="196">
        <v>0</v>
      </c>
      <c r="H62" s="196">
        <v>0</v>
      </c>
      <c r="I62" s="196">
        <v>718113.4</v>
      </c>
    </row>
    <row r="63" spans="1:9" x14ac:dyDescent="0.25">
      <c r="A63" s="192" t="s">
        <v>210</v>
      </c>
      <c r="B63" s="192" t="s">
        <v>215</v>
      </c>
      <c r="C63" s="193" t="s">
        <v>115</v>
      </c>
      <c r="D63" s="194" t="s">
        <v>216</v>
      </c>
      <c r="E63" s="195" t="s">
        <v>225</v>
      </c>
      <c r="F63" s="196">
        <v>0</v>
      </c>
      <c r="G63" s="196">
        <v>0</v>
      </c>
      <c r="H63" s="196">
        <v>0</v>
      </c>
      <c r="I63" s="196">
        <v>45174</v>
      </c>
    </row>
    <row r="64" spans="1:9" x14ac:dyDescent="0.25">
      <c r="A64" s="187" t="s">
        <v>210</v>
      </c>
      <c r="B64" s="187" t="s">
        <v>217</v>
      </c>
      <c r="C64" s="188" t="s">
        <v>115</v>
      </c>
      <c r="D64" s="189" t="s">
        <v>166</v>
      </c>
      <c r="E64" s="190" t="s">
        <v>177</v>
      </c>
      <c r="F64" s="191">
        <v>0</v>
      </c>
      <c r="G64" s="191">
        <v>0</v>
      </c>
      <c r="H64" s="191">
        <v>0</v>
      </c>
      <c r="I64" s="191">
        <v>180500.3</v>
      </c>
    </row>
    <row r="65" spans="1:9" x14ac:dyDescent="0.25">
      <c r="A65" s="192" t="s">
        <v>210</v>
      </c>
      <c r="B65" s="192" t="s">
        <v>217</v>
      </c>
      <c r="C65" s="193" t="s">
        <v>121</v>
      </c>
      <c r="D65" s="194" t="s">
        <v>167</v>
      </c>
      <c r="E65" s="195" t="s">
        <v>228</v>
      </c>
      <c r="F65" s="196">
        <v>0</v>
      </c>
      <c r="G65" s="196">
        <v>0</v>
      </c>
      <c r="H65" s="196">
        <v>0</v>
      </c>
      <c r="I65" s="196">
        <v>85183</v>
      </c>
    </row>
    <row r="66" spans="1:9" x14ac:dyDescent="0.25">
      <c r="A66" s="187" t="s">
        <v>210</v>
      </c>
      <c r="B66" s="187" t="s">
        <v>217</v>
      </c>
      <c r="C66" s="188" t="s">
        <v>168</v>
      </c>
      <c r="D66" s="189" t="s">
        <v>220</v>
      </c>
      <c r="E66" s="190" t="s">
        <v>180</v>
      </c>
      <c r="F66" s="191">
        <v>0</v>
      </c>
      <c r="G66" s="191">
        <v>0</v>
      </c>
      <c r="H66" s="191">
        <v>0</v>
      </c>
      <c r="I66" s="191">
        <v>95317.3</v>
      </c>
    </row>
    <row r="67" spans="1:9" x14ac:dyDescent="0.25">
      <c r="A67" s="192" t="s">
        <v>210</v>
      </c>
      <c r="B67" s="192" t="s">
        <v>217</v>
      </c>
      <c r="C67" s="193" t="s">
        <v>221</v>
      </c>
      <c r="D67" s="194" t="s">
        <v>222</v>
      </c>
      <c r="E67" s="195" t="s">
        <v>215</v>
      </c>
      <c r="F67" s="196">
        <v>0</v>
      </c>
      <c r="G67" s="196">
        <v>0</v>
      </c>
      <c r="H67" s="196">
        <v>0</v>
      </c>
      <c r="I67" s="196">
        <v>11363.9</v>
      </c>
    </row>
    <row r="68" spans="1:9" ht="25.5" x14ac:dyDescent="0.25">
      <c r="A68" s="192" t="s">
        <v>210</v>
      </c>
      <c r="B68" s="192" t="s">
        <v>217</v>
      </c>
      <c r="C68" s="193" t="s">
        <v>171</v>
      </c>
      <c r="D68" s="194" t="s">
        <v>224</v>
      </c>
      <c r="E68" s="195" t="s">
        <v>217</v>
      </c>
      <c r="F68" s="196">
        <v>0</v>
      </c>
      <c r="G68" s="196">
        <v>0</v>
      </c>
      <c r="H68" s="196">
        <v>0</v>
      </c>
      <c r="I68" s="196">
        <v>76697.899999999994</v>
      </c>
    </row>
    <row r="69" spans="1:9" x14ac:dyDescent="0.25">
      <c r="A69" s="192" t="s">
        <v>210</v>
      </c>
      <c r="B69" s="192" t="s">
        <v>217</v>
      </c>
      <c r="C69" s="193" t="s">
        <v>208</v>
      </c>
      <c r="D69" s="194" t="s">
        <v>226</v>
      </c>
      <c r="E69" s="195" t="s">
        <v>233</v>
      </c>
      <c r="F69" s="196">
        <v>0</v>
      </c>
      <c r="G69" s="196">
        <v>0</v>
      </c>
      <c r="H69" s="196">
        <v>0</v>
      </c>
      <c r="I69" s="196">
        <v>7255.5</v>
      </c>
    </row>
    <row r="70" spans="1:9" x14ac:dyDescent="0.25">
      <c r="A70" s="187" t="s">
        <v>223</v>
      </c>
      <c r="B70" s="187" t="s">
        <v>143</v>
      </c>
      <c r="C70" s="188" t="s">
        <v>115</v>
      </c>
      <c r="D70" s="189" t="s">
        <v>227</v>
      </c>
      <c r="E70" s="190" t="s">
        <v>236</v>
      </c>
      <c r="F70" s="191">
        <v>17139</v>
      </c>
      <c r="G70" s="191">
        <v>0</v>
      </c>
      <c r="H70" s="191">
        <v>7938.2</v>
      </c>
      <c r="I70" s="191">
        <v>22081.1</v>
      </c>
    </row>
    <row r="71" spans="1:9" x14ac:dyDescent="0.25">
      <c r="A71" s="187" t="s">
        <v>223</v>
      </c>
      <c r="B71" s="187" t="s">
        <v>133</v>
      </c>
      <c r="C71" s="188" t="s">
        <v>115</v>
      </c>
      <c r="D71" s="189" t="s">
        <v>229</v>
      </c>
      <c r="E71" s="190" t="s">
        <v>238</v>
      </c>
      <c r="F71" s="191">
        <v>17139</v>
      </c>
      <c r="G71" s="191">
        <v>0</v>
      </c>
      <c r="H71" s="191">
        <v>7938.2</v>
      </c>
      <c r="I71" s="191">
        <v>22081.1</v>
      </c>
    </row>
    <row r="72" spans="1:9" x14ac:dyDescent="0.25">
      <c r="A72" s="187" t="s">
        <v>223</v>
      </c>
      <c r="B72" s="187" t="s">
        <v>136</v>
      </c>
      <c r="C72" s="188" t="s">
        <v>115</v>
      </c>
      <c r="D72" s="189" t="s">
        <v>230</v>
      </c>
      <c r="E72" s="190" t="s">
        <v>240</v>
      </c>
      <c r="F72" s="191">
        <v>17139</v>
      </c>
      <c r="G72" s="191">
        <v>0</v>
      </c>
      <c r="H72" s="191">
        <v>7938.2</v>
      </c>
      <c r="I72" s="191">
        <v>22081.1</v>
      </c>
    </row>
    <row r="73" spans="1:9" x14ac:dyDescent="0.25">
      <c r="A73" s="187" t="s">
        <v>223</v>
      </c>
      <c r="B73" s="187" t="s">
        <v>136</v>
      </c>
      <c r="C73" s="188" t="s">
        <v>121</v>
      </c>
      <c r="D73" s="189" t="s">
        <v>229</v>
      </c>
      <c r="E73" s="190" t="s">
        <v>565</v>
      </c>
      <c r="F73" s="191">
        <v>17139</v>
      </c>
      <c r="G73" s="191">
        <v>0</v>
      </c>
      <c r="H73" s="191">
        <v>7938.2</v>
      </c>
      <c r="I73" s="191">
        <v>22081.1</v>
      </c>
    </row>
    <row r="74" spans="1:9" ht="25.5" x14ac:dyDescent="0.25">
      <c r="A74" s="192" t="s">
        <v>223</v>
      </c>
      <c r="B74" s="192" t="s">
        <v>136</v>
      </c>
      <c r="C74" s="193" t="s">
        <v>231</v>
      </c>
      <c r="D74" s="194" t="s">
        <v>232</v>
      </c>
      <c r="E74" s="195" t="s">
        <v>566</v>
      </c>
      <c r="F74" s="196">
        <v>2800</v>
      </c>
      <c r="G74" s="196">
        <v>0</v>
      </c>
      <c r="H74" s="196">
        <v>2800</v>
      </c>
      <c r="I74" s="196">
        <v>102.7</v>
      </c>
    </row>
    <row r="75" spans="1:9" x14ac:dyDescent="0.25">
      <c r="A75" s="192" t="s">
        <v>223</v>
      </c>
      <c r="B75" s="192" t="s">
        <v>136</v>
      </c>
      <c r="C75" s="193" t="s">
        <v>234</v>
      </c>
      <c r="D75" s="194" t="s">
        <v>235</v>
      </c>
      <c r="E75" s="195" t="s">
        <v>684</v>
      </c>
      <c r="F75" s="196">
        <v>14339</v>
      </c>
      <c r="G75" s="196">
        <v>0</v>
      </c>
      <c r="H75" s="196">
        <v>5138.2</v>
      </c>
      <c r="I75" s="196">
        <v>21978.400000000001</v>
      </c>
    </row>
    <row r="76" spans="1:9" x14ac:dyDescent="0.25">
      <c r="A76" s="187" t="s">
        <v>130</v>
      </c>
      <c r="B76" s="187" t="s">
        <v>130</v>
      </c>
      <c r="C76" s="188" t="s">
        <v>130</v>
      </c>
      <c r="D76" s="189" t="s">
        <v>237</v>
      </c>
      <c r="E76" s="190" t="s">
        <v>836</v>
      </c>
      <c r="F76" s="191">
        <v>3515242</v>
      </c>
      <c r="G76" s="191">
        <v>3479929.6</v>
      </c>
      <c r="H76" s="191">
        <v>3479929.6</v>
      </c>
      <c r="I76" s="191">
        <v>4765836.2</v>
      </c>
    </row>
    <row r="77" spans="1:9" x14ac:dyDescent="0.25">
      <c r="A77" s="187" t="s">
        <v>130</v>
      </c>
      <c r="B77" s="187" t="s">
        <v>130</v>
      </c>
      <c r="C77" s="188" t="s">
        <v>130</v>
      </c>
      <c r="D77" s="189" t="s">
        <v>239</v>
      </c>
      <c r="E77" s="190" t="s">
        <v>837</v>
      </c>
      <c r="F77" s="191">
        <v>16837483</v>
      </c>
      <c r="G77" s="191">
        <v>15232986.6</v>
      </c>
      <c r="H77" s="191">
        <v>15232986.6</v>
      </c>
      <c r="I77" s="191">
        <v>16518893.199999999</v>
      </c>
    </row>
    <row r="78" spans="1:9" ht="15" customHeight="1" x14ac:dyDescent="0.25"/>
    <row r="79" spans="1:9" ht="15" customHeight="1" x14ac:dyDescent="0.25"/>
    <row r="80" spans="1:9" ht="21" customHeight="1" x14ac:dyDescent="0.25">
      <c r="D80" s="197" t="s">
        <v>241</v>
      </c>
      <c r="E80" s="198" t="s">
        <v>242</v>
      </c>
      <c r="F80" s="198"/>
      <c r="G80" s="198"/>
      <c r="H80" s="177" t="s">
        <v>243</v>
      </c>
      <c r="I80" s="177"/>
    </row>
    <row r="81" spans="4:4" ht="14.25" customHeight="1" x14ac:dyDescent="0.25">
      <c r="D81" s="199" t="s">
        <v>244</v>
      </c>
    </row>
    <row r="82" spans="4:4" ht="15" customHeight="1" x14ac:dyDescent="0.25">
      <c r="D82" s="176"/>
    </row>
  </sheetData>
  <mergeCells count="19">
    <mergeCell ref="E80:G80"/>
    <mergeCell ref="B6:D6"/>
    <mergeCell ref="E6:I6"/>
    <mergeCell ref="E1:I1"/>
    <mergeCell ref="A2:I2"/>
    <mergeCell ref="A3:I3"/>
    <mergeCell ref="B5:D5"/>
    <mergeCell ref="E5:I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31496062992125984" right="0.11811023622047245" top="0.35433070866141736" bottom="0.35433070866141736" header="0.31496062992125984" footer="0.31496062992125984"/>
  <pageSetup paperSize="9" scale="63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3"/>
  <sheetViews>
    <sheetView workbookViewId="0">
      <selection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174" t="s">
        <v>90</v>
      </c>
      <c r="F1" s="174"/>
      <c r="G1" s="174"/>
      <c r="H1" s="174"/>
      <c r="I1" s="174"/>
    </row>
    <row r="2" spans="1:9" ht="33.6" customHeight="1" x14ac:dyDescent="0.25">
      <c r="A2" s="175" t="s">
        <v>91</v>
      </c>
      <c r="B2" s="175"/>
      <c r="C2" s="175"/>
      <c r="D2" s="175"/>
      <c r="E2" s="175"/>
      <c r="F2" s="175"/>
      <c r="G2" s="175"/>
      <c r="H2" s="175"/>
      <c r="I2" s="175"/>
    </row>
    <row r="3" spans="1:9" ht="15" customHeight="1" x14ac:dyDescent="0.25">
      <c r="A3" s="170" t="s">
        <v>833</v>
      </c>
      <c r="B3" s="170"/>
      <c r="C3" s="170"/>
      <c r="D3" s="170"/>
      <c r="E3" s="170"/>
      <c r="F3" s="170"/>
      <c r="G3" s="170"/>
      <c r="H3" s="170"/>
      <c r="I3" s="170"/>
    </row>
    <row r="4" spans="1:9" ht="9.75" customHeight="1" x14ac:dyDescent="0.25">
      <c r="A4" s="176"/>
      <c r="B4" s="176"/>
      <c r="C4" s="176"/>
      <c r="D4" s="176"/>
      <c r="E4" s="176"/>
      <c r="F4" s="176"/>
    </row>
    <row r="5" spans="1:9" ht="13.5" customHeight="1" x14ac:dyDescent="0.25">
      <c r="A5" s="177"/>
      <c r="B5" s="178" t="s">
        <v>92</v>
      </c>
      <c r="C5" s="178"/>
      <c r="D5" s="178"/>
      <c r="E5" s="173" t="s">
        <v>93</v>
      </c>
      <c r="F5" s="173"/>
      <c r="G5" s="173"/>
      <c r="H5" s="173"/>
      <c r="I5" s="173"/>
    </row>
    <row r="6" spans="1:9" ht="13.5" customHeight="1" x14ac:dyDescent="0.25">
      <c r="A6" s="177" t="s">
        <v>94</v>
      </c>
      <c r="B6" s="178" t="s">
        <v>245</v>
      </c>
      <c r="C6" s="178"/>
      <c r="D6" s="178"/>
      <c r="E6" s="179"/>
      <c r="F6" s="179"/>
      <c r="G6" s="179"/>
      <c r="H6" s="179"/>
      <c r="I6" s="179"/>
    </row>
    <row r="7" spans="1:9" ht="13.5" customHeight="1" x14ac:dyDescent="0.25">
      <c r="A7" s="177"/>
      <c r="B7" s="178" t="s">
        <v>96</v>
      </c>
      <c r="C7" s="178"/>
      <c r="D7" s="178"/>
      <c r="E7" s="179" t="s">
        <v>834</v>
      </c>
      <c r="F7" s="179"/>
      <c r="G7" s="179"/>
      <c r="H7" s="179"/>
      <c r="I7" s="179"/>
    </row>
    <row r="8" spans="1:9" ht="13.5" customHeight="1" x14ac:dyDescent="0.25">
      <c r="A8" s="177"/>
      <c r="B8" s="178" t="s">
        <v>97</v>
      </c>
      <c r="C8" s="178"/>
      <c r="D8" s="178"/>
      <c r="E8" s="179"/>
      <c r="F8" s="179"/>
      <c r="G8" s="179"/>
      <c r="H8" s="179"/>
      <c r="I8" s="179"/>
    </row>
    <row r="9" spans="1:9" ht="13.5" customHeight="1" x14ac:dyDescent="0.25">
      <c r="A9" s="177"/>
      <c r="B9" s="178" t="s">
        <v>98</v>
      </c>
      <c r="C9" s="178"/>
      <c r="D9" s="178"/>
      <c r="E9" s="179"/>
      <c r="F9" s="179"/>
      <c r="G9" s="179"/>
      <c r="H9" s="179"/>
      <c r="I9" s="179"/>
    </row>
    <row r="10" spans="1:9" ht="13.5" customHeight="1" x14ac:dyDescent="0.25">
      <c r="A10" s="177"/>
      <c r="B10" s="178" t="s">
        <v>99</v>
      </c>
      <c r="C10" s="178"/>
      <c r="D10" s="178"/>
      <c r="E10" s="179"/>
      <c r="F10" s="179"/>
      <c r="G10" s="179"/>
      <c r="H10" s="179"/>
      <c r="I10" s="179"/>
    </row>
    <row r="11" spans="1:9" ht="13.5" customHeight="1" x14ac:dyDescent="0.25">
      <c r="A11" s="177"/>
      <c r="B11" s="178" t="s">
        <v>100</v>
      </c>
      <c r="C11" s="178"/>
      <c r="D11" s="178"/>
      <c r="E11" s="179" t="s">
        <v>246</v>
      </c>
      <c r="F11" s="179"/>
      <c r="G11" s="179"/>
      <c r="H11" s="179"/>
      <c r="I11" s="179"/>
    </row>
    <row r="12" spans="1:9" ht="8.25" customHeight="1" x14ac:dyDescent="0.25"/>
    <row r="13" spans="1:9" ht="56.25" x14ac:dyDescent="0.25">
      <c r="A13" s="180" t="s">
        <v>102</v>
      </c>
      <c r="B13" s="181" t="s">
        <v>103</v>
      </c>
      <c r="C13" s="180" t="s">
        <v>104</v>
      </c>
      <c r="D13" s="182" t="s">
        <v>105</v>
      </c>
      <c r="E13" s="182" t="s">
        <v>106</v>
      </c>
      <c r="F13" s="182" t="s">
        <v>107</v>
      </c>
      <c r="G13" s="182" t="s">
        <v>108</v>
      </c>
      <c r="H13" s="182" t="s">
        <v>109</v>
      </c>
      <c r="I13" s="182" t="s">
        <v>110</v>
      </c>
    </row>
    <row r="14" spans="1:9" ht="15" customHeight="1" x14ac:dyDescent="0.25">
      <c r="A14" s="183" t="s">
        <v>111</v>
      </c>
      <c r="B14" s="184"/>
      <c r="C14" s="185"/>
      <c r="D14" s="186" t="s">
        <v>112</v>
      </c>
      <c r="E14" s="186">
        <v>1</v>
      </c>
      <c r="F14" s="186">
        <v>2</v>
      </c>
      <c r="G14" s="186">
        <v>3</v>
      </c>
      <c r="H14" s="186">
        <v>4</v>
      </c>
      <c r="I14" s="186">
        <v>5</v>
      </c>
    </row>
    <row r="15" spans="1:9" x14ac:dyDescent="0.25">
      <c r="A15" s="187" t="s">
        <v>142</v>
      </c>
      <c r="B15" s="187" t="s">
        <v>143</v>
      </c>
      <c r="C15" s="188" t="s">
        <v>115</v>
      </c>
      <c r="D15" s="189" t="s">
        <v>144</v>
      </c>
      <c r="E15" s="190" t="s">
        <v>117</v>
      </c>
      <c r="F15" s="191">
        <v>276747.09999999998</v>
      </c>
      <c r="G15" s="191">
        <v>0</v>
      </c>
      <c r="H15" s="191">
        <v>270409.7</v>
      </c>
      <c r="I15" s="191">
        <v>270409.7</v>
      </c>
    </row>
    <row r="16" spans="1:9" x14ac:dyDescent="0.25">
      <c r="A16" s="187" t="s">
        <v>142</v>
      </c>
      <c r="B16" s="187" t="s">
        <v>114</v>
      </c>
      <c r="C16" s="188" t="s">
        <v>115</v>
      </c>
      <c r="D16" s="189" t="s">
        <v>145</v>
      </c>
      <c r="E16" s="190" t="s">
        <v>120</v>
      </c>
      <c r="F16" s="191">
        <v>276747.09999999998</v>
      </c>
      <c r="G16" s="191">
        <v>0</v>
      </c>
      <c r="H16" s="191">
        <v>270409.7</v>
      </c>
      <c r="I16" s="191">
        <v>270409.7</v>
      </c>
    </row>
    <row r="17" spans="1:9" x14ac:dyDescent="0.25">
      <c r="A17" s="192" t="s">
        <v>142</v>
      </c>
      <c r="B17" s="192" t="s">
        <v>118</v>
      </c>
      <c r="C17" s="193" t="s">
        <v>115</v>
      </c>
      <c r="D17" s="194" t="s">
        <v>147</v>
      </c>
      <c r="E17" s="195" t="s">
        <v>123</v>
      </c>
      <c r="F17" s="196">
        <v>0</v>
      </c>
      <c r="G17" s="196">
        <v>0</v>
      </c>
      <c r="H17" s="196">
        <v>0</v>
      </c>
      <c r="I17" s="196">
        <v>0</v>
      </c>
    </row>
    <row r="18" spans="1:9" x14ac:dyDescent="0.25">
      <c r="A18" s="192" t="s">
        <v>142</v>
      </c>
      <c r="B18" s="192" t="s">
        <v>146</v>
      </c>
      <c r="C18" s="193" t="s">
        <v>115</v>
      </c>
      <c r="D18" s="194" t="s">
        <v>247</v>
      </c>
      <c r="E18" s="195" t="s">
        <v>126</v>
      </c>
      <c r="F18" s="196">
        <v>276747.09999999998</v>
      </c>
      <c r="G18" s="196">
        <v>0</v>
      </c>
      <c r="H18" s="196">
        <v>270409.7</v>
      </c>
      <c r="I18" s="196">
        <v>270409.7</v>
      </c>
    </row>
    <row r="19" spans="1:9" x14ac:dyDescent="0.25">
      <c r="A19" s="187" t="s">
        <v>142</v>
      </c>
      <c r="B19" s="187" t="s">
        <v>192</v>
      </c>
      <c r="C19" s="188" t="s">
        <v>115</v>
      </c>
      <c r="D19" s="189" t="s">
        <v>193</v>
      </c>
      <c r="E19" s="190" t="s">
        <v>129</v>
      </c>
      <c r="F19" s="191">
        <v>0</v>
      </c>
      <c r="G19" s="191">
        <v>0</v>
      </c>
      <c r="H19" s="191">
        <v>0</v>
      </c>
      <c r="I19" s="191">
        <v>0</v>
      </c>
    </row>
    <row r="20" spans="1:9" x14ac:dyDescent="0.25">
      <c r="A20" s="187" t="s">
        <v>142</v>
      </c>
      <c r="B20" s="187" t="s">
        <v>205</v>
      </c>
      <c r="C20" s="188" t="s">
        <v>115</v>
      </c>
      <c r="D20" s="189" t="s">
        <v>206</v>
      </c>
      <c r="E20" s="190" t="s">
        <v>132</v>
      </c>
      <c r="F20" s="191">
        <v>0</v>
      </c>
      <c r="G20" s="191">
        <v>0</v>
      </c>
      <c r="H20" s="191">
        <v>0</v>
      </c>
      <c r="I20" s="191">
        <v>0</v>
      </c>
    </row>
    <row r="21" spans="1:9" x14ac:dyDescent="0.25">
      <c r="A21" s="192" t="s">
        <v>142</v>
      </c>
      <c r="B21" s="192" t="s">
        <v>205</v>
      </c>
      <c r="C21" s="193" t="s">
        <v>208</v>
      </c>
      <c r="D21" s="194" t="s">
        <v>206</v>
      </c>
      <c r="E21" s="195" t="s">
        <v>135</v>
      </c>
      <c r="F21" s="196">
        <v>0</v>
      </c>
      <c r="G21" s="196">
        <v>0</v>
      </c>
      <c r="H21" s="196">
        <v>0</v>
      </c>
      <c r="I21" s="196">
        <v>0</v>
      </c>
    </row>
    <row r="22" spans="1:9" x14ac:dyDescent="0.25">
      <c r="A22" s="187" t="s">
        <v>223</v>
      </c>
      <c r="B22" s="187" t="s">
        <v>143</v>
      </c>
      <c r="C22" s="188" t="s">
        <v>115</v>
      </c>
      <c r="D22" s="189" t="s">
        <v>227</v>
      </c>
      <c r="E22" s="190" t="s">
        <v>138</v>
      </c>
      <c r="F22" s="191">
        <v>1033861.9</v>
      </c>
      <c r="G22" s="191">
        <v>0</v>
      </c>
      <c r="H22" s="191">
        <v>989541.2</v>
      </c>
      <c r="I22" s="191">
        <v>989331.2</v>
      </c>
    </row>
    <row r="23" spans="1:9" x14ac:dyDescent="0.25">
      <c r="A23" s="187" t="s">
        <v>223</v>
      </c>
      <c r="B23" s="187" t="s">
        <v>133</v>
      </c>
      <c r="C23" s="188" t="s">
        <v>115</v>
      </c>
      <c r="D23" s="189" t="s">
        <v>229</v>
      </c>
      <c r="E23" s="190" t="s">
        <v>140</v>
      </c>
      <c r="F23" s="191">
        <v>1033861.9</v>
      </c>
      <c r="G23" s="191">
        <v>0</v>
      </c>
      <c r="H23" s="191">
        <v>989541.2</v>
      </c>
      <c r="I23" s="191">
        <v>989331.2</v>
      </c>
    </row>
    <row r="24" spans="1:9" x14ac:dyDescent="0.25">
      <c r="A24" s="187" t="s">
        <v>223</v>
      </c>
      <c r="B24" s="187" t="s">
        <v>136</v>
      </c>
      <c r="C24" s="188" t="s">
        <v>115</v>
      </c>
      <c r="D24" s="189" t="s">
        <v>230</v>
      </c>
      <c r="E24" s="190" t="s">
        <v>114</v>
      </c>
      <c r="F24" s="191">
        <v>1033861.9</v>
      </c>
      <c r="G24" s="191">
        <v>0</v>
      </c>
      <c r="H24" s="191">
        <v>989541.2</v>
      </c>
      <c r="I24" s="191">
        <v>989331.2</v>
      </c>
    </row>
    <row r="25" spans="1:9" x14ac:dyDescent="0.25">
      <c r="A25" s="187" t="s">
        <v>223</v>
      </c>
      <c r="B25" s="187" t="s">
        <v>136</v>
      </c>
      <c r="C25" s="188" t="s">
        <v>121</v>
      </c>
      <c r="D25" s="189" t="s">
        <v>229</v>
      </c>
      <c r="E25" s="190" t="s">
        <v>118</v>
      </c>
      <c r="F25" s="191">
        <v>1033861.9</v>
      </c>
      <c r="G25" s="191">
        <v>0</v>
      </c>
      <c r="H25" s="191">
        <v>989541.2</v>
      </c>
      <c r="I25" s="191">
        <v>989331.2</v>
      </c>
    </row>
    <row r="26" spans="1:9" x14ac:dyDescent="0.25">
      <c r="A26" s="192" t="s">
        <v>223</v>
      </c>
      <c r="B26" s="192" t="s">
        <v>136</v>
      </c>
      <c r="C26" s="193" t="s">
        <v>234</v>
      </c>
      <c r="D26" s="194" t="s">
        <v>235</v>
      </c>
      <c r="E26" s="195" t="s">
        <v>146</v>
      </c>
      <c r="F26" s="196">
        <v>1033861.9</v>
      </c>
      <c r="G26" s="196">
        <v>0</v>
      </c>
      <c r="H26" s="196">
        <v>989541.2</v>
      </c>
      <c r="I26" s="196">
        <v>989331.2</v>
      </c>
    </row>
    <row r="27" spans="1:9" x14ac:dyDescent="0.25">
      <c r="A27" s="187" t="s">
        <v>130</v>
      </c>
      <c r="B27" s="187" t="s">
        <v>130</v>
      </c>
      <c r="C27" s="188" t="s">
        <v>130</v>
      </c>
      <c r="D27" s="189" t="s">
        <v>237</v>
      </c>
      <c r="E27" s="190" t="s">
        <v>148</v>
      </c>
      <c r="F27" s="191">
        <v>1310608.8999999999</v>
      </c>
      <c r="G27" s="191">
        <v>1259950.8999999999</v>
      </c>
      <c r="H27" s="191">
        <v>1259950.8999999999</v>
      </c>
      <c r="I27" s="191">
        <v>1259740.8999999999</v>
      </c>
    </row>
    <row r="28" spans="1:9" ht="21" customHeight="1" x14ac:dyDescent="0.25">
      <c r="A28" s="187" t="s">
        <v>130</v>
      </c>
      <c r="B28" s="187" t="s">
        <v>130</v>
      </c>
      <c r="C28" s="188" t="s">
        <v>130</v>
      </c>
      <c r="D28" s="189" t="s">
        <v>239</v>
      </c>
      <c r="E28" s="190" t="s">
        <v>150</v>
      </c>
      <c r="F28" s="191">
        <v>1310608.8999999999</v>
      </c>
      <c r="G28" s="191">
        <v>1259950.8999999999</v>
      </c>
      <c r="H28" s="191">
        <v>1259950.8999999999</v>
      </c>
      <c r="I28" s="191">
        <v>1259740.8999999999</v>
      </c>
    </row>
    <row r="29" spans="1:9" ht="14.25" customHeight="1" x14ac:dyDescent="0.25"/>
    <row r="30" spans="1:9" ht="15" customHeight="1" x14ac:dyDescent="0.25"/>
    <row r="31" spans="1:9" x14ac:dyDescent="0.25">
      <c r="D31" s="197" t="s">
        <v>241</v>
      </c>
      <c r="E31" s="198" t="s">
        <v>242</v>
      </c>
      <c r="F31" s="198"/>
      <c r="G31" s="198"/>
      <c r="H31" s="177" t="s">
        <v>243</v>
      </c>
      <c r="I31" s="177"/>
    </row>
    <row r="32" spans="1:9" x14ac:dyDescent="0.25">
      <c r="D32" s="199" t="s">
        <v>244</v>
      </c>
    </row>
    <row r="33" spans="4:4" ht="15" customHeight="1" x14ac:dyDescent="0.25">
      <c r="D33" s="176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31:G31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7"/>
  <sheetViews>
    <sheetView showGridLines="0" workbookViewId="0">
      <selection sqref="A1:XFD104857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174" t="s">
        <v>90</v>
      </c>
      <c r="F1" s="174"/>
      <c r="G1" s="174"/>
      <c r="H1" s="174"/>
      <c r="I1" s="174"/>
    </row>
    <row r="2" spans="1:9" ht="33.6" customHeight="1" x14ac:dyDescent="0.25">
      <c r="A2" s="175" t="s">
        <v>91</v>
      </c>
      <c r="B2" s="175"/>
      <c r="C2" s="175"/>
      <c r="D2" s="175"/>
      <c r="E2" s="175"/>
      <c r="F2" s="175"/>
      <c r="G2" s="175"/>
      <c r="H2" s="175"/>
      <c r="I2" s="175"/>
    </row>
    <row r="3" spans="1:9" ht="15" customHeight="1" x14ac:dyDescent="0.25">
      <c r="A3" s="170" t="s">
        <v>833</v>
      </c>
      <c r="B3" s="170"/>
      <c r="C3" s="170"/>
      <c r="D3" s="170"/>
      <c r="E3" s="170"/>
      <c r="F3" s="170"/>
      <c r="G3" s="170"/>
      <c r="H3" s="170"/>
      <c r="I3" s="170"/>
    </row>
    <row r="4" spans="1:9" ht="9.75" customHeight="1" x14ac:dyDescent="0.25">
      <c r="A4" s="176"/>
      <c r="B4" s="176"/>
      <c r="C4" s="176"/>
      <c r="D4" s="176"/>
      <c r="E4" s="176"/>
      <c r="F4" s="176"/>
    </row>
    <row r="5" spans="1:9" ht="13.5" customHeight="1" x14ac:dyDescent="0.25">
      <c r="A5" s="177"/>
      <c r="B5" s="178" t="s">
        <v>92</v>
      </c>
      <c r="C5" s="178"/>
      <c r="D5" s="178"/>
      <c r="E5" s="173" t="s">
        <v>93</v>
      </c>
      <c r="F5" s="173"/>
      <c r="G5" s="173"/>
      <c r="H5" s="173"/>
      <c r="I5" s="173"/>
    </row>
    <row r="6" spans="1:9" ht="13.5" customHeight="1" x14ac:dyDescent="0.25">
      <c r="A6" s="177" t="s">
        <v>94</v>
      </c>
      <c r="B6" s="178" t="s">
        <v>567</v>
      </c>
      <c r="C6" s="178"/>
      <c r="D6" s="178"/>
      <c r="E6" s="179"/>
      <c r="F6" s="179"/>
      <c r="G6" s="179"/>
      <c r="H6" s="179"/>
      <c r="I6" s="179"/>
    </row>
    <row r="7" spans="1:9" ht="13.5" customHeight="1" x14ac:dyDescent="0.25">
      <c r="A7" s="177"/>
      <c r="B7" s="178" t="s">
        <v>96</v>
      </c>
      <c r="C7" s="178"/>
      <c r="D7" s="178"/>
      <c r="E7" s="179" t="s">
        <v>834</v>
      </c>
      <c r="F7" s="179"/>
      <c r="G7" s="179"/>
      <c r="H7" s="179"/>
      <c r="I7" s="179"/>
    </row>
    <row r="8" spans="1:9" ht="13.5" customHeight="1" x14ac:dyDescent="0.25">
      <c r="A8" s="177"/>
      <c r="B8" s="178" t="s">
        <v>97</v>
      </c>
      <c r="C8" s="178"/>
      <c r="D8" s="178"/>
      <c r="E8" s="179"/>
      <c r="F8" s="179"/>
      <c r="G8" s="179"/>
      <c r="H8" s="179"/>
      <c r="I8" s="179"/>
    </row>
    <row r="9" spans="1:9" ht="13.5" customHeight="1" x14ac:dyDescent="0.25">
      <c r="A9" s="177"/>
      <c r="B9" s="178" t="s">
        <v>98</v>
      </c>
      <c r="C9" s="178"/>
      <c r="D9" s="178"/>
      <c r="E9" s="179"/>
      <c r="F9" s="179"/>
      <c r="G9" s="179"/>
      <c r="H9" s="179"/>
      <c r="I9" s="179"/>
    </row>
    <row r="10" spans="1:9" ht="13.5" customHeight="1" x14ac:dyDescent="0.25">
      <c r="A10" s="177"/>
      <c r="B10" s="178" t="s">
        <v>99</v>
      </c>
      <c r="C10" s="178"/>
      <c r="D10" s="178"/>
      <c r="E10" s="179"/>
      <c r="F10" s="179"/>
      <c r="G10" s="179"/>
      <c r="H10" s="179"/>
      <c r="I10" s="179"/>
    </row>
    <row r="11" spans="1:9" ht="13.5" customHeight="1" x14ac:dyDescent="0.25">
      <c r="A11" s="177"/>
      <c r="B11" s="178" t="s">
        <v>100</v>
      </c>
      <c r="C11" s="178"/>
      <c r="D11" s="178"/>
      <c r="E11" s="179" t="s">
        <v>568</v>
      </c>
      <c r="F11" s="179"/>
      <c r="G11" s="179"/>
      <c r="H11" s="179"/>
      <c r="I11" s="179"/>
    </row>
    <row r="12" spans="1:9" ht="8.25" customHeight="1" x14ac:dyDescent="0.25"/>
    <row r="13" spans="1:9" ht="57.6" customHeight="1" x14ac:dyDescent="0.25">
      <c r="A13" s="180" t="s">
        <v>102</v>
      </c>
      <c r="B13" s="181" t="s">
        <v>103</v>
      </c>
      <c r="C13" s="180" t="s">
        <v>104</v>
      </c>
      <c r="D13" s="182" t="s">
        <v>105</v>
      </c>
      <c r="E13" s="182" t="s">
        <v>106</v>
      </c>
      <c r="F13" s="182" t="s">
        <v>107</v>
      </c>
      <c r="G13" s="182" t="s">
        <v>108</v>
      </c>
      <c r="H13" s="182" t="s">
        <v>109</v>
      </c>
      <c r="I13" s="182" t="s">
        <v>110</v>
      </c>
    </row>
    <row r="14" spans="1:9" ht="15" customHeight="1" x14ac:dyDescent="0.25">
      <c r="A14" s="183" t="s">
        <v>111</v>
      </c>
      <c r="B14" s="184"/>
      <c r="C14" s="185"/>
      <c r="D14" s="186" t="s">
        <v>112</v>
      </c>
      <c r="E14" s="186">
        <v>1</v>
      </c>
      <c r="F14" s="186">
        <v>2</v>
      </c>
      <c r="G14" s="186">
        <v>3</v>
      </c>
      <c r="H14" s="186">
        <v>4</v>
      </c>
      <c r="I14" s="186">
        <v>5</v>
      </c>
    </row>
    <row r="15" spans="1:9" x14ac:dyDescent="0.25">
      <c r="A15" s="187" t="s">
        <v>223</v>
      </c>
      <c r="B15" s="187" t="s">
        <v>143</v>
      </c>
      <c r="C15" s="188" t="s">
        <v>115</v>
      </c>
      <c r="D15" s="189" t="s">
        <v>227</v>
      </c>
      <c r="E15" s="190" t="s">
        <v>117</v>
      </c>
      <c r="F15" s="191">
        <v>113766</v>
      </c>
      <c r="G15" s="191">
        <v>0</v>
      </c>
      <c r="H15" s="191">
        <v>108500</v>
      </c>
      <c r="I15" s="191">
        <v>108500</v>
      </c>
    </row>
    <row r="16" spans="1:9" x14ac:dyDescent="0.25">
      <c r="A16" s="187" t="s">
        <v>223</v>
      </c>
      <c r="B16" s="187" t="s">
        <v>133</v>
      </c>
      <c r="C16" s="188" t="s">
        <v>115</v>
      </c>
      <c r="D16" s="189" t="s">
        <v>229</v>
      </c>
      <c r="E16" s="190" t="s">
        <v>120</v>
      </c>
      <c r="F16" s="191">
        <v>113766</v>
      </c>
      <c r="G16" s="191">
        <v>0</v>
      </c>
      <c r="H16" s="191">
        <v>108500</v>
      </c>
      <c r="I16" s="191">
        <v>108500</v>
      </c>
    </row>
    <row r="17" spans="1:9" x14ac:dyDescent="0.25">
      <c r="A17" s="187" t="s">
        <v>223</v>
      </c>
      <c r="B17" s="187" t="s">
        <v>136</v>
      </c>
      <c r="C17" s="188" t="s">
        <v>115</v>
      </c>
      <c r="D17" s="189" t="s">
        <v>230</v>
      </c>
      <c r="E17" s="190" t="s">
        <v>123</v>
      </c>
      <c r="F17" s="191">
        <v>113766</v>
      </c>
      <c r="G17" s="191">
        <v>0</v>
      </c>
      <c r="H17" s="191">
        <v>108500</v>
      </c>
      <c r="I17" s="191">
        <v>108500</v>
      </c>
    </row>
    <row r="18" spans="1:9" x14ac:dyDescent="0.25">
      <c r="A18" s="187" t="s">
        <v>223</v>
      </c>
      <c r="B18" s="187" t="s">
        <v>136</v>
      </c>
      <c r="C18" s="188" t="s">
        <v>121</v>
      </c>
      <c r="D18" s="189" t="s">
        <v>229</v>
      </c>
      <c r="E18" s="190" t="s">
        <v>126</v>
      </c>
      <c r="F18" s="191">
        <v>0</v>
      </c>
      <c r="G18" s="191">
        <v>0</v>
      </c>
      <c r="H18" s="191">
        <v>0</v>
      </c>
      <c r="I18" s="191">
        <v>0</v>
      </c>
    </row>
    <row r="19" spans="1:9" x14ac:dyDescent="0.25">
      <c r="A19" s="192" t="s">
        <v>223</v>
      </c>
      <c r="B19" s="192" t="s">
        <v>136</v>
      </c>
      <c r="C19" s="193" t="s">
        <v>234</v>
      </c>
      <c r="D19" s="194" t="s">
        <v>235</v>
      </c>
      <c r="E19" s="195" t="s">
        <v>129</v>
      </c>
      <c r="F19" s="196">
        <v>0</v>
      </c>
      <c r="G19" s="196">
        <v>0</v>
      </c>
      <c r="H19" s="196">
        <v>0</v>
      </c>
      <c r="I19" s="196">
        <v>0</v>
      </c>
    </row>
    <row r="20" spans="1:9" x14ac:dyDescent="0.25">
      <c r="A20" s="192" t="s">
        <v>223</v>
      </c>
      <c r="B20" s="192" t="s">
        <v>136</v>
      </c>
      <c r="C20" s="193" t="s">
        <v>199</v>
      </c>
      <c r="D20" s="194" t="s">
        <v>569</v>
      </c>
      <c r="E20" s="195" t="s">
        <v>132</v>
      </c>
      <c r="F20" s="196">
        <v>113766</v>
      </c>
      <c r="G20" s="196">
        <v>0</v>
      </c>
      <c r="H20" s="196">
        <v>108500</v>
      </c>
      <c r="I20" s="196">
        <v>108500</v>
      </c>
    </row>
    <row r="21" spans="1:9" x14ac:dyDescent="0.25">
      <c r="A21" s="187" t="s">
        <v>130</v>
      </c>
      <c r="B21" s="187" t="s">
        <v>130</v>
      </c>
      <c r="C21" s="188" t="s">
        <v>130</v>
      </c>
      <c r="D21" s="189" t="s">
        <v>237</v>
      </c>
      <c r="E21" s="190" t="s">
        <v>135</v>
      </c>
      <c r="F21" s="191">
        <v>113766</v>
      </c>
      <c r="G21" s="191">
        <v>108500</v>
      </c>
      <c r="H21" s="191">
        <v>108500</v>
      </c>
      <c r="I21" s="191">
        <v>108500</v>
      </c>
    </row>
    <row r="22" spans="1:9" x14ac:dyDescent="0.25">
      <c r="A22" s="187" t="s">
        <v>130</v>
      </c>
      <c r="B22" s="187" t="s">
        <v>130</v>
      </c>
      <c r="C22" s="188" t="s">
        <v>130</v>
      </c>
      <c r="D22" s="189" t="s">
        <v>239</v>
      </c>
      <c r="E22" s="190" t="s">
        <v>138</v>
      </c>
      <c r="F22" s="191">
        <v>113766</v>
      </c>
      <c r="G22" s="191">
        <v>108500</v>
      </c>
      <c r="H22" s="191">
        <v>108500</v>
      </c>
      <c r="I22" s="191">
        <v>108500</v>
      </c>
    </row>
    <row r="23" spans="1:9" ht="21" customHeight="1" x14ac:dyDescent="0.25"/>
    <row r="24" spans="1:9" ht="14.25" customHeight="1" x14ac:dyDescent="0.25"/>
    <row r="25" spans="1:9" ht="15" customHeight="1" x14ac:dyDescent="0.25">
      <c r="D25" s="197" t="s">
        <v>241</v>
      </c>
      <c r="E25" s="198" t="s">
        <v>242</v>
      </c>
      <c r="F25" s="198"/>
      <c r="G25" s="198"/>
      <c r="H25" s="177" t="s">
        <v>243</v>
      </c>
      <c r="I25" s="177"/>
    </row>
    <row r="26" spans="1:9" ht="15" customHeight="1" x14ac:dyDescent="0.25">
      <c r="D26" s="199" t="s">
        <v>244</v>
      </c>
    </row>
    <row r="27" spans="1:9" ht="15" customHeight="1" x14ac:dyDescent="0.25">
      <c r="D27" s="176"/>
    </row>
  </sheetData>
  <mergeCells count="19">
    <mergeCell ref="E25:G25"/>
    <mergeCell ref="B6:D6"/>
    <mergeCell ref="E6:I6"/>
    <mergeCell ref="E1:I1"/>
    <mergeCell ref="A2:I2"/>
    <mergeCell ref="A3:I3"/>
    <mergeCell ref="B5:D5"/>
    <mergeCell ref="E5:I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view="pageBreakPreview" zoomScaleNormal="100" zoomScaleSheetLayoutView="100" workbookViewId="0">
      <selection activeCell="A8" sqref="A8"/>
    </sheetView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6" width="21.28515625" style="67" customWidth="1"/>
    <col min="7" max="16384" width="9.140625" style="67"/>
  </cols>
  <sheetData>
    <row r="1" spans="1:6" ht="54.75" customHeight="1" x14ac:dyDescent="0.25">
      <c r="C1" s="200" t="s">
        <v>248</v>
      </c>
      <c r="D1" s="200"/>
      <c r="E1" s="200"/>
      <c r="F1" s="200"/>
    </row>
    <row r="2" spans="1:6" ht="36.75" customHeight="1" x14ac:dyDescent="0.25">
      <c r="A2" s="201" t="s">
        <v>249</v>
      </c>
      <c r="B2" s="201"/>
      <c r="C2" s="201"/>
      <c r="D2" s="201"/>
      <c r="E2" s="201"/>
      <c r="F2" s="201"/>
    </row>
    <row r="3" spans="1:6" x14ac:dyDescent="0.25">
      <c r="A3" s="202" t="s">
        <v>838</v>
      </c>
      <c r="B3" s="202"/>
      <c r="C3" s="202"/>
      <c r="D3" s="202"/>
      <c r="E3" s="202"/>
      <c r="F3" s="202"/>
    </row>
    <row r="5" spans="1:6" x14ac:dyDescent="0.25">
      <c r="A5" s="203" t="s">
        <v>250</v>
      </c>
      <c r="B5" s="204" t="s">
        <v>93</v>
      </c>
      <c r="C5" s="204"/>
      <c r="D5" s="204"/>
      <c r="E5" s="204"/>
      <c r="F5" s="204"/>
    </row>
    <row r="6" spans="1:6" x14ac:dyDescent="0.25">
      <c r="A6" s="203" t="s">
        <v>251</v>
      </c>
      <c r="B6" s="205" t="s">
        <v>839</v>
      </c>
      <c r="C6" s="205"/>
      <c r="D6" s="205"/>
      <c r="E6" s="205"/>
      <c r="F6" s="205"/>
    </row>
    <row r="7" spans="1:6" x14ac:dyDescent="0.25">
      <c r="A7" s="203" t="s">
        <v>98</v>
      </c>
      <c r="B7" s="205" t="s">
        <v>252</v>
      </c>
      <c r="C7" s="205"/>
      <c r="D7" s="205"/>
      <c r="E7" s="205"/>
      <c r="F7" s="205"/>
    </row>
    <row r="8" spans="1:6" x14ac:dyDescent="0.25">
      <c r="A8" s="203" t="s">
        <v>253</v>
      </c>
      <c r="B8" s="205" t="s">
        <v>254</v>
      </c>
      <c r="C8" s="205"/>
      <c r="D8" s="205"/>
      <c r="E8" s="205"/>
      <c r="F8" s="205"/>
    </row>
    <row r="9" spans="1:6" x14ac:dyDescent="0.25">
      <c r="A9" s="206" t="s">
        <v>255</v>
      </c>
      <c r="B9" s="207" t="s">
        <v>256</v>
      </c>
      <c r="C9" s="207"/>
      <c r="D9" s="207"/>
      <c r="E9" s="207"/>
      <c r="F9" s="207"/>
    </row>
    <row r="10" spans="1:6" ht="15.75" customHeight="1" x14ac:dyDescent="0.25">
      <c r="A10" s="208" t="s">
        <v>257</v>
      </c>
      <c r="B10" s="209"/>
      <c r="C10" s="209"/>
      <c r="D10" s="209"/>
      <c r="E10" s="210"/>
      <c r="F10" s="211" t="s">
        <v>258</v>
      </c>
    </row>
    <row r="11" spans="1:6" ht="15.75" customHeight="1" x14ac:dyDescent="0.25">
      <c r="A11" s="212" t="s">
        <v>259</v>
      </c>
      <c r="B11" s="213"/>
      <c r="C11" s="213"/>
      <c r="D11" s="213"/>
      <c r="E11" s="214"/>
      <c r="F11" s="215">
        <v>674.8</v>
      </c>
    </row>
    <row r="12" spans="1:6" ht="15.75" customHeight="1" x14ac:dyDescent="0.25">
      <c r="A12" s="216" t="s">
        <v>260</v>
      </c>
      <c r="B12" s="217"/>
      <c r="C12" s="217"/>
      <c r="D12" s="217"/>
      <c r="E12" s="218"/>
      <c r="F12" s="215">
        <f>F13+F20</f>
        <v>90776.2</v>
      </c>
    </row>
    <row r="13" spans="1:6" ht="15.75" customHeight="1" x14ac:dyDescent="0.25">
      <c r="A13" s="219" t="s">
        <v>261</v>
      </c>
      <c r="B13" s="217"/>
      <c r="C13" s="217"/>
      <c r="D13" s="217"/>
      <c r="E13" s="218"/>
      <c r="F13" s="215">
        <f>SUM(F15:F19)</f>
        <v>90776.2</v>
      </c>
    </row>
    <row r="14" spans="1:6" ht="15.75" customHeight="1" x14ac:dyDescent="0.25">
      <c r="A14" s="220" t="s">
        <v>262</v>
      </c>
      <c r="B14" s="221"/>
      <c r="C14" s="221"/>
      <c r="D14" s="221"/>
      <c r="E14" s="222"/>
      <c r="F14" s="215"/>
    </row>
    <row r="15" spans="1:6" ht="15.75" customHeight="1" x14ac:dyDescent="0.25">
      <c r="A15" s="220" t="s">
        <v>263</v>
      </c>
      <c r="B15" s="221"/>
      <c r="C15" s="221"/>
      <c r="D15" s="221"/>
      <c r="E15" s="222"/>
      <c r="F15" s="223">
        <v>0</v>
      </c>
    </row>
    <row r="16" spans="1:6" ht="33.75" customHeight="1" x14ac:dyDescent="0.25">
      <c r="A16" s="220" t="s">
        <v>264</v>
      </c>
      <c r="B16" s="221"/>
      <c r="C16" s="221"/>
      <c r="D16" s="221"/>
      <c r="E16" s="222"/>
      <c r="F16" s="223">
        <v>0</v>
      </c>
    </row>
    <row r="17" spans="1:6" ht="33" customHeight="1" x14ac:dyDescent="0.25">
      <c r="A17" s="220" t="s">
        <v>265</v>
      </c>
      <c r="B17" s="221"/>
      <c r="C17" s="221"/>
      <c r="D17" s="221"/>
      <c r="E17" s="222"/>
      <c r="F17" s="223">
        <v>0</v>
      </c>
    </row>
    <row r="18" spans="1:6" x14ac:dyDescent="0.25">
      <c r="A18" s="220" t="s">
        <v>266</v>
      </c>
      <c r="B18" s="221"/>
      <c r="C18" s="221"/>
      <c r="D18" s="221"/>
      <c r="E18" s="222"/>
      <c r="F18" s="223">
        <v>90776.2</v>
      </c>
    </row>
    <row r="19" spans="1:6" ht="31.5" customHeight="1" x14ac:dyDescent="0.25">
      <c r="A19" s="220" t="s">
        <v>267</v>
      </c>
      <c r="B19" s="221"/>
      <c r="C19" s="221"/>
      <c r="D19" s="221"/>
      <c r="E19" s="222"/>
      <c r="F19" s="223">
        <v>0</v>
      </c>
    </row>
    <row r="20" spans="1:6" x14ac:dyDescent="0.25">
      <c r="A20" s="219" t="s">
        <v>268</v>
      </c>
      <c r="B20" s="217"/>
      <c r="C20" s="217"/>
      <c r="D20" s="217"/>
      <c r="E20" s="218"/>
      <c r="F20" s="215">
        <v>0</v>
      </c>
    </row>
    <row r="21" spans="1:6" ht="15.75" customHeight="1" x14ac:dyDescent="0.25">
      <c r="A21" s="216" t="s">
        <v>269</v>
      </c>
      <c r="B21" s="217"/>
      <c r="C21" s="217"/>
      <c r="D21" s="217"/>
      <c r="E21" s="218"/>
      <c r="F21" s="215">
        <f>F22+F23</f>
        <v>46991.8</v>
      </c>
    </row>
    <row r="22" spans="1:6" ht="15.75" customHeight="1" x14ac:dyDescent="0.25">
      <c r="A22" s="216" t="s">
        <v>270</v>
      </c>
      <c r="B22" s="217"/>
      <c r="C22" s="217"/>
      <c r="D22" s="217"/>
      <c r="E22" s="218"/>
      <c r="F22" s="215">
        <v>46991.8</v>
      </c>
    </row>
    <row r="23" spans="1:6" ht="15.75" customHeight="1" x14ac:dyDescent="0.25">
      <c r="A23" s="216" t="s">
        <v>271</v>
      </c>
      <c r="B23" s="217"/>
      <c r="C23" s="217"/>
      <c r="D23" s="217"/>
      <c r="E23" s="218"/>
      <c r="F23" s="215">
        <v>0</v>
      </c>
    </row>
    <row r="24" spans="1:6" ht="15.75" customHeight="1" x14ac:dyDescent="0.25">
      <c r="A24" s="216" t="s">
        <v>272</v>
      </c>
      <c r="B24" s="217"/>
      <c r="C24" s="217"/>
      <c r="D24" s="217"/>
      <c r="E24" s="218"/>
      <c r="F24" s="215">
        <f>F11+F12-F21</f>
        <v>44459.199999999997</v>
      </c>
    </row>
    <row r="25" spans="1:6" ht="15.75" customHeight="1" x14ac:dyDescent="0.25">
      <c r="A25" s="216" t="s">
        <v>273</v>
      </c>
      <c r="B25" s="217"/>
      <c r="C25" s="217"/>
      <c r="D25" s="217"/>
      <c r="E25" s="218"/>
      <c r="F25" s="215">
        <v>0</v>
      </c>
    </row>
    <row r="26" spans="1:6" x14ac:dyDescent="0.25">
      <c r="A26" s="224" t="s">
        <v>274</v>
      </c>
      <c r="B26" s="224"/>
      <c r="C26" s="224"/>
      <c r="D26" s="224"/>
      <c r="E26" s="224"/>
      <c r="F26" s="224"/>
    </row>
    <row r="27" spans="1:6" ht="63" customHeight="1" x14ac:dyDescent="0.25">
      <c r="A27" s="225" t="s">
        <v>105</v>
      </c>
      <c r="B27" s="226" t="s">
        <v>275</v>
      </c>
      <c r="C27" s="226" t="s">
        <v>276</v>
      </c>
      <c r="D27" s="226" t="s">
        <v>277</v>
      </c>
      <c r="E27" s="227" t="s">
        <v>278</v>
      </c>
      <c r="F27" s="227" t="s">
        <v>279</v>
      </c>
    </row>
    <row r="28" spans="1:6" s="68" customFormat="1" ht="14.25" x14ac:dyDescent="0.2">
      <c r="A28" s="228" t="s">
        <v>239</v>
      </c>
      <c r="B28" s="229" t="s">
        <v>130</v>
      </c>
      <c r="C28" s="229" t="s">
        <v>130</v>
      </c>
      <c r="D28" s="229" t="s">
        <v>130</v>
      </c>
      <c r="E28" s="215">
        <v>46991.8</v>
      </c>
      <c r="F28" s="215">
        <v>114855.8</v>
      </c>
    </row>
    <row r="29" spans="1:6" s="68" customFormat="1" ht="14.25" x14ac:dyDescent="0.2">
      <c r="A29" s="228" t="s">
        <v>237</v>
      </c>
      <c r="B29" s="229" t="s">
        <v>130</v>
      </c>
      <c r="C29" s="229" t="s">
        <v>130</v>
      </c>
      <c r="D29" s="229" t="s">
        <v>130</v>
      </c>
      <c r="E29" s="215">
        <v>46991.8</v>
      </c>
      <c r="F29" s="215">
        <v>114855.8</v>
      </c>
    </row>
    <row r="30" spans="1:6" s="68" customFormat="1" ht="14.25" x14ac:dyDescent="0.2">
      <c r="A30" s="228" t="s">
        <v>144</v>
      </c>
      <c r="B30" s="229" t="s">
        <v>142</v>
      </c>
      <c r="C30" s="229" t="s">
        <v>130</v>
      </c>
      <c r="D30" s="229" t="s">
        <v>130</v>
      </c>
      <c r="E30" s="215">
        <v>306.8</v>
      </c>
      <c r="F30" s="215">
        <v>2728.4</v>
      </c>
    </row>
    <row r="31" spans="1:6" s="68" customFormat="1" ht="14.25" x14ac:dyDescent="0.2">
      <c r="A31" s="228" t="s">
        <v>193</v>
      </c>
      <c r="B31" s="229" t="s">
        <v>142</v>
      </c>
      <c r="C31" s="229" t="s">
        <v>192</v>
      </c>
      <c r="D31" s="229" t="s">
        <v>130</v>
      </c>
      <c r="E31" s="215">
        <v>306.8</v>
      </c>
      <c r="F31" s="215">
        <v>2728.4</v>
      </c>
    </row>
    <row r="32" spans="1:6" s="68" customFormat="1" ht="14.25" x14ac:dyDescent="0.2">
      <c r="A32" s="228" t="s">
        <v>206</v>
      </c>
      <c r="B32" s="229" t="s">
        <v>142</v>
      </c>
      <c r="C32" s="229" t="s">
        <v>205</v>
      </c>
      <c r="D32" s="229" t="s">
        <v>130</v>
      </c>
      <c r="E32" s="215">
        <v>306.8</v>
      </c>
      <c r="F32" s="215">
        <v>2728.4</v>
      </c>
    </row>
    <row r="33" spans="1:6" x14ac:dyDescent="0.25">
      <c r="A33" s="230" t="s">
        <v>206</v>
      </c>
      <c r="B33" s="231" t="s">
        <v>142</v>
      </c>
      <c r="C33" s="231" t="s">
        <v>205</v>
      </c>
      <c r="D33" s="231" t="s">
        <v>208</v>
      </c>
      <c r="E33" s="223">
        <v>306.8</v>
      </c>
      <c r="F33" s="223">
        <v>2728.4</v>
      </c>
    </row>
    <row r="34" spans="1:6" s="68" customFormat="1" ht="14.25" x14ac:dyDescent="0.2">
      <c r="A34" s="228" t="s">
        <v>211</v>
      </c>
      <c r="B34" s="229" t="s">
        <v>210</v>
      </c>
      <c r="C34" s="229" t="s">
        <v>130</v>
      </c>
      <c r="D34" s="229" t="s">
        <v>130</v>
      </c>
      <c r="E34" s="215">
        <v>0</v>
      </c>
      <c r="F34" s="215">
        <v>48762</v>
      </c>
    </row>
    <row r="35" spans="1:6" s="68" customFormat="1" ht="14.25" x14ac:dyDescent="0.2">
      <c r="A35" s="228" t="s">
        <v>212</v>
      </c>
      <c r="B35" s="229" t="s">
        <v>210</v>
      </c>
      <c r="C35" s="229" t="s">
        <v>177</v>
      </c>
      <c r="D35" s="229" t="s">
        <v>130</v>
      </c>
      <c r="E35" s="215">
        <v>0</v>
      </c>
      <c r="F35" s="215">
        <v>48762</v>
      </c>
    </row>
    <row r="36" spans="1:6" s="68" customFormat="1" ht="14.25" x14ac:dyDescent="0.2">
      <c r="A36" s="228" t="s">
        <v>166</v>
      </c>
      <c r="B36" s="229" t="s">
        <v>210</v>
      </c>
      <c r="C36" s="229" t="s">
        <v>217</v>
      </c>
      <c r="D36" s="229" t="s">
        <v>130</v>
      </c>
      <c r="E36" s="215">
        <v>0</v>
      </c>
      <c r="F36" s="215">
        <v>48762</v>
      </c>
    </row>
    <row r="37" spans="1:6" s="68" customFormat="1" ht="14.25" x14ac:dyDescent="0.2">
      <c r="A37" s="228" t="s">
        <v>220</v>
      </c>
      <c r="B37" s="229" t="s">
        <v>210</v>
      </c>
      <c r="C37" s="229" t="s">
        <v>217</v>
      </c>
      <c r="D37" s="229" t="s">
        <v>168</v>
      </c>
      <c r="E37" s="215">
        <v>0</v>
      </c>
      <c r="F37" s="215">
        <v>48762</v>
      </c>
    </row>
    <row r="38" spans="1:6" ht="38.25" x14ac:dyDescent="0.25">
      <c r="A38" s="230" t="s">
        <v>224</v>
      </c>
      <c r="B38" s="231" t="s">
        <v>210</v>
      </c>
      <c r="C38" s="231" t="s">
        <v>217</v>
      </c>
      <c r="D38" s="231" t="s">
        <v>171</v>
      </c>
      <c r="E38" s="223">
        <v>0</v>
      </c>
      <c r="F38" s="223">
        <v>48552.2</v>
      </c>
    </row>
    <row r="39" spans="1:6" x14ac:dyDescent="0.25">
      <c r="A39" s="230" t="s">
        <v>226</v>
      </c>
      <c r="B39" s="231" t="s">
        <v>210</v>
      </c>
      <c r="C39" s="231" t="s">
        <v>217</v>
      </c>
      <c r="D39" s="231" t="s">
        <v>208</v>
      </c>
      <c r="E39" s="223">
        <v>0</v>
      </c>
      <c r="F39" s="223">
        <v>209.8</v>
      </c>
    </row>
    <row r="40" spans="1:6" s="68" customFormat="1" ht="14.25" x14ac:dyDescent="0.2">
      <c r="A40" s="228" t="s">
        <v>227</v>
      </c>
      <c r="B40" s="229" t="s">
        <v>223</v>
      </c>
      <c r="C40" s="229" t="s">
        <v>130</v>
      </c>
      <c r="D40" s="229" t="s">
        <v>130</v>
      </c>
      <c r="E40" s="215">
        <v>46685</v>
      </c>
      <c r="F40" s="215">
        <v>63365.4</v>
      </c>
    </row>
    <row r="41" spans="1:6" s="68" customFormat="1" ht="14.25" x14ac:dyDescent="0.2">
      <c r="A41" s="228" t="s">
        <v>229</v>
      </c>
      <c r="B41" s="229" t="s">
        <v>223</v>
      </c>
      <c r="C41" s="229" t="s">
        <v>133</v>
      </c>
      <c r="D41" s="229" t="s">
        <v>130</v>
      </c>
      <c r="E41" s="215">
        <v>46685</v>
      </c>
      <c r="F41" s="215">
        <v>63365.4</v>
      </c>
    </row>
    <row r="42" spans="1:6" s="68" customFormat="1" ht="14.25" x14ac:dyDescent="0.2">
      <c r="A42" s="228" t="s">
        <v>230</v>
      </c>
      <c r="B42" s="229" t="s">
        <v>223</v>
      </c>
      <c r="C42" s="229" t="s">
        <v>136</v>
      </c>
      <c r="D42" s="229" t="s">
        <v>130</v>
      </c>
      <c r="E42" s="215">
        <v>46685</v>
      </c>
      <c r="F42" s="215">
        <v>63365.4</v>
      </c>
    </row>
    <row r="43" spans="1:6" s="68" customFormat="1" ht="14.25" x14ac:dyDescent="0.2">
      <c r="A43" s="228" t="s">
        <v>229</v>
      </c>
      <c r="B43" s="229" t="s">
        <v>223</v>
      </c>
      <c r="C43" s="229" t="s">
        <v>136</v>
      </c>
      <c r="D43" s="229" t="s">
        <v>121</v>
      </c>
      <c r="E43" s="215">
        <v>46685</v>
      </c>
      <c r="F43" s="215">
        <v>63365.4</v>
      </c>
    </row>
    <row r="44" spans="1:6" ht="25.5" x14ac:dyDescent="0.25">
      <c r="A44" s="230" t="s">
        <v>840</v>
      </c>
      <c r="B44" s="231" t="s">
        <v>223</v>
      </c>
      <c r="C44" s="231" t="s">
        <v>136</v>
      </c>
      <c r="D44" s="231" t="s">
        <v>185</v>
      </c>
      <c r="E44" s="223">
        <v>1350</v>
      </c>
      <c r="F44" s="223">
        <v>1350</v>
      </c>
    </row>
    <row r="45" spans="1:6" x14ac:dyDescent="0.25">
      <c r="A45" s="230" t="s">
        <v>235</v>
      </c>
      <c r="B45" s="231" t="s">
        <v>223</v>
      </c>
      <c r="C45" s="231" t="s">
        <v>136</v>
      </c>
      <c r="D45" s="231" t="s">
        <v>234</v>
      </c>
      <c r="E45" s="223">
        <v>45335</v>
      </c>
      <c r="F45" s="223">
        <v>61939.4</v>
      </c>
    </row>
    <row r="46" spans="1:6" ht="25.5" x14ac:dyDescent="0.25">
      <c r="A46" s="230" t="s">
        <v>232</v>
      </c>
      <c r="B46" s="231" t="s">
        <v>223</v>
      </c>
      <c r="C46" s="231" t="s">
        <v>136</v>
      </c>
      <c r="D46" s="231" t="s">
        <v>231</v>
      </c>
      <c r="E46" s="223">
        <v>0</v>
      </c>
      <c r="F46" s="223">
        <v>76</v>
      </c>
    </row>
    <row r="47" spans="1:6" x14ac:dyDescent="0.25">
      <c r="E47" s="232"/>
    </row>
    <row r="49" spans="1:6" x14ac:dyDescent="0.25">
      <c r="A49" s="67" t="s">
        <v>280</v>
      </c>
      <c r="E49" s="233" t="s">
        <v>281</v>
      </c>
      <c r="F49" s="233"/>
    </row>
    <row r="51" spans="1:6" x14ac:dyDescent="0.25">
      <c r="A51" s="67" t="s">
        <v>282</v>
      </c>
      <c r="E51" s="234" t="s">
        <v>283</v>
      </c>
      <c r="F51" s="234"/>
    </row>
  </sheetData>
  <mergeCells count="27">
    <mergeCell ref="E51:F51"/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6:F26"/>
    <mergeCell ref="A20:E20"/>
    <mergeCell ref="A21:E21"/>
    <mergeCell ref="A22:E22"/>
    <mergeCell ref="A23:E23"/>
    <mergeCell ref="A24:E24"/>
    <mergeCell ref="A25:E25"/>
    <mergeCell ref="E49:F49"/>
  </mergeCells>
  <pageMargins left="0.31496062992125984" right="0.31496062992125984" top="0.35433070866141736" bottom="0.15748031496062992" header="0.31496062992125984" footer="0.31496062992125984"/>
  <pageSetup paperSize="9" scale="8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8"/>
  <sheetViews>
    <sheetView workbookViewId="0">
      <selection sqref="A1:XFD1048576"/>
    </sheetView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5" width="21.28515625" style="67" customWidth="1"/>
    <col min="6" max="6" width="22.7109375" style="67" customWidth="1"/>
    <col min="7" max="7" width="9.140625" style="67" customWidth="1"/>
    <col min="8" max="16384" width="9.140625" style="67"/>
  </cols>
  <sheetData>
    <row r="1" spans="1:6" ht="74.25" customHeight="1" x14ac:dyDescent="0.25">
      <c r="C1" s="200" t="s">
        <v>685</v>
      </c>
      <c r="D1" s="200"/>
      <c r="E1" s="200"/>
      <c r="F1" s="200"/>
    </row>
    <row r="2" spans="1:6" ht="36.75" customHeight="1" x14ac:dyDescent="0.25">
      <c r="A2" s="201" t="s">
        <v>686</v>
      </c>
      <c r="B2" s="201"/>
      <c r="C2" s="201"/>
      <c r="D2" s="201"/>
      <c r="E2" s="201"/>
      <c r="F2" s="201"/>
    </row>
    <row r="3" spans="1:6" x14ac:dyDescent="0.25">
      <c r="A3" s="202" t="s">
        <v>838</v>
      </c>
      <c r="B3" s="202"/>
      <c r="C3" s="202"/>
      <c r="D3" s="202"/>
      <c r="E3" s="202"/>
      <c r="F3" s="202"/>
    </row>
    <row r="5" spans="1:6" x14ac:dyDescent="0.25">
      <c r="A5" s="203" t="s">
        <v>250</v>
      </c>
      <c r="B5" s="204" t="s">
        <v>93</v>
      </c>
      <c r="C5" s="204"/>
      <c r="D5" s="204"/>
      <c r="E5" s="204"/>
      <c r="F5" s="204"/>
    </row>
    <row r="6" spans="1:6" x14ac:dyDescent="0.25">
      <c r="A6" s="203" t="s">
        <v>251</v>
      </c>
      <c r="B6" s="205" t="s">
        <v>839</v>
      </c>
      <c r="C6" s="205"/>
      <c r="D6" s="205"/>
      <c r="E6" s="205"/>
      <c r="F6" s="205"/>
    </row>
    <row r="7" spans="1:6" x14ac:dyDescent="0.25">
      <c r="A7" s="203" t="s">
        <v>98</v>
      </c>
      <c r="B7" s="205" t="s">
        <v>252</v>
      </c>
      <c r="C7" s="205"/>
      <c r="D7" s="205"/>
      <c r="E7" s="205"/>
      <c r="F7" s="205"/>
    </row>
    <row r="8" spans="1:6" x14ac:dyDescent="0.25">
      <c r="A8" s="203" t="s">
        <v>687</v>
      </c>
      <c r="B8" s="205" t="s">
        <v>688</v>
      </c>
      <c r="C8" s="205"/>
      <c r="D8" s="205"/>
      <c r="E8" s="205"/>
      <c r="F8" s="205"/>
    </row>
    <row r="9" spans="1:6" ht="36" customHeight="1" x14ac:dyDescent="0.25">
      <c r="A9" s="235" t="s">
        <v>841</v>
      </c>
      <c r="B9" s="235"/>
      <c r="C9" s="235"/>
      <c r="D9" s="235"/>
      <c r="E9" s="235"/>
      <c r="F9" s="235"/>
    </row>
    <row r="10" spans="1:6" ht="42.75" customHeight="1" x14ac:dyDescent="0.25">
      <c r="A10" s="208" t="s">
        <v>257</v>
      </c>
      <c r="B10" s="209"/>
      <c r="C10" s="209"/>
      <c r="D10" s="209"/>
      <c r="E10" s="210"/>
      <c r="F10" s="236" t="s">
        <v>689</v>
      </c>
    </row>
    <row r="11" spans="1:6" ht="15.75" customHeight="1" x14ac:dyDescent="0.25">
      <c r="A11" s="212" t="s">
        <v>259</v>
      </c>
      <c r="B11" s="213"/>
      <c r="C11" s="213"/>
      <c r="D11" s="213"/>
      <c r="E11" s="214"/>
      <c r="F11" s="215">
        <v>0</v>
      </c>
    </row>
    <row r="12" spans="1:6" ht="15.75" customHeight="1" x14ac:dyDescent="0.25">
      <c r="A12" s="216" t="s">
        <v>260</v>
      </c>
      <c r="B12" s="217"/>
      <c r="C12" s="217"/>
      <c r="D12" s="217"/>
      <c r="E12" s="218"/>
      <c r="F12" s="215">
        <f>SUM(F14:F21)</f>
        <v>109123</v>
      </c>
    </row>
    <row r="13" spans="1:6" ht="15.75" customHeight="1" x14ac:dyDescent="0.25">
      <c r="A13" s="220" t="s">
        <v>262</v>
      </c>
      <c r="B13" s="221"/>
      <c r="C13" s="221"/>
      <c r="D13" s="221"/>
      <c r="E13" s="222"/>
      <c r="F13" s="215"/>
    </row>
    <row r="14" spans="1:6" ht="15.75" customHeight="1" x14ac:dyDescent="0.25">
      <c r="A14" s="237" t="s">
        <v>690</v>
      </c>
      <c r="B14" s="238"/>
      <c r="C14" s="238"/>
      <c r="D14" s="238"/>
      <c r="E14" s="239"/>
      <c r="F14" s="223">
        <v>0</v>
      </c>
    </row>
    <row r="15" spans="1:6" ht="18.75" customHeight="1" x14ac:dyDescent="0.25">
      <c r="A15" s="237" t="s">
        <v>691</v>
      </c>
      <c r="B15" s="238"/>
      <c r="C15" s="238"/>
      <c r="D15" s="238"/>
      <c r="E15" s="239"/>
      <c r="F15" s="223">
        <v>108659.4</v>
      </c>
    </row>
    <row r="16" spans="1:6" ht="19.5" customHeight="1" x14ac:dyDescent="0.25">
      <c r="A16" s="237" t="s">
        <v>692</v>
      </c>
      <c r="B16" s="238"/>
      <c r="C16" s="238"/>
      <c r="D16" s="238"/>
      <c r="E16" s="239"/>
      <c r="F16" s="223">
        <v>0</v>
      </c>
    </row>
    <row r="17" spans="1:6" x14ac:dyDescent="0.25">
      <c r="A17" s="237" t="s">
        <v>693</v>
      </c>
      <c r="B17" s="238"/>
      <c r="C17" s="238"/>
      <c r="D17" s="238"/>
      <c r="E17" s="239"/>
      <c r="F17" s="223">
        <v>0</v>
      </c>
    </row>
    <row r="18" spans="1:6" ht="31.5" customHeight="1" x14ac:dyDescent="0.25">
      <c r="A18" s="237" t="s">
        <v>694</v>
      </c>
      <c r="B18" s="238"/>
      <c r="C18" s="238"/>
      <c r="D18" s="238"/>
      <c r="E18" s="239"/>
      <c r="F18" s="223">
        <v>0</v>
      </c>
    </row>
    <row r="19" spans="1:6" x14ac:dyDescent="0.25">
      <c r="A19" s="240" t="s">
        <v>695</v>
      </c>
      <c r="B19" s="221"/>
      <c r="C19" s="221"/>
      <c r="D19" s="221"/>
      <c r="E19" s="222"/>
      <c r="F19" s="215">
        <v>0</v>
      </c>
    </row>
    <row r="20" spans="1:6" x14ac:dyDescent="0.25">
      <c r="A20" s="241" t="s">
        <v>696</v>
      </c>
      <c r="B20" s="242"/>
      <c r="C20" s="242"/>
      <c r="D20" s="242"/>
      <c r="E20" s="243"/>
      <c r="F20" s="215">
        <v>463.6</v>
      </c>
    </row>
    <row r="21" spans="1:6" x14ac:dyDescent="0.25">
      <c r="A21" s="241" t="s">
        <v>697</v>
      </c>
      <c r="B21" s="242"/>
      <c r="C21" s="242"/>
      <c r="D21" s="242"/>
      <c r="E21" s="243"/>
      <c r="F21" s="215">
        <v>0</v>
      </c>
    </row>
    <row r="22" spans="1:6" ht="15.75" customHeight="1" x14ac:dyDescent="0.25">
      <c r="A22" s="216" t="s">
        <v>269</v>
      </c>
      <c r="B22" s="217"/>
      <c r="C22" s="217"/>
      <c r="D22" s="217"/>
      <c r="E22" s="218"/>
      <c r="F22" s="215">
        <v>109123</v>
      </c>
    </row>
    <row r="23" spans="1:6" ht="15.75" customHeight="1" x14ac:dyDescent="0.25">
      <c r="A23" s="216" t="s">
        <v>698</v>
      </c>
      <c r="B23" s="217"/>
      <c r="C23" s="217"/>
      <c r="D23" s="217"/>
      <c r="E23" s="218"/>
      <c r="F23" s="215">
        <v>0</v>
      </c>
    </row>
    <row r="24" spans="1:6" ht="15.75" customHeight="1" x14ac:dyDescent="0.25">
      <c r="A24" s="216" t="s">
        <v>699</v>
      </c>
      <c r="B24" s="217"/>
      <c r="C24" s="217"/>
      <c r="D24" s="217"/>
      <c r="E24" s="218"/>
      <c r="F24" s="215">
        <v>0</v>
      </c>
    </row>
    <row r="25" spans="1:6" x14ac:dyDescent="0.25">
      <c r="A25" s="224" t="s">
        <v>274</v>
      </c>
      <c r="B25" s="224"/>
      <c r="C25" s="224"/>
      <c r="D25" s="224"/>
      <c r="E25" s="224"/>
      <c r="F25" s="224"/>
    </row>
    <row r="26" spans="1:6" ht="63" customHeight="1" x14ac:dyDescent="0.25">
      <c r="A26" s="225" t="s">
        <v>105</v>
      </c>
      <c r="B26" s="226" t="s">
        <v>275</v>
      </c>
      <c r="C26" s="226" t="s">
        <v>276</v>
      </c>
      <c r="D26" s="226" t="s">
        <v>277</v>
      </c>
      <c r="E26" s="227" t="s">
        <v>700</v>
      </c>
      <c r="F26" s="227" t="s">
        <v>701</v>
      </c>
    </row>
    <row r="27" spans="1:6" s="68" customFormat="1" ht="14.25" x14ac:dyDescent="0.2">
      <c r="A27" s="228" t="s">
        <v>239</v>
      </c>
      <c r="B27" s="229" t="s">
        <v>130</v>
      </c>
      <c r="C27" s="229" t="s">
        <v>130</v>
      </c>
      <c r="D27" s="229" t="s">
        <v>130</v>
      </c>
      <c r="E27" s="215">
        <v>109123</v>
      </c>
      <c r="F27" s="215">
        <v>0</v>
      </c>
    </row>
    <row r="28" spans="1:6" s="68" customFormat="1" ht="14.25" x14ac:dyDescent="0.2">
      <c r="A28" s="228" t="s">
        <v>237</v>
      </c>
      <c r="B28" s="229" t="s">
        <v>130</v>
      </c>
      <c r="C28" s="229" t="s">
        <v>130</v>
      </c>
      <c r="D28" s="229" t="s">
        <v>130</v>
      </c>
      <c r="E28" s="215">
        <v>109123</v>
      </c>
      <c r="F28" s="215">
        <v>0</v>
      </c>
    </row>
    <row r="29" spans="1:6" s="68" customFormat="1" ht="14.25" x14ac:dyDescent="0.2">
      <c r="A29" s="228" t="s">
        <v>227</v>
      </c>
      <c r="B29" s="229" t="s">
        <v>223</v>
      </c>
      <c r="C29" s="229" t="s">
        <v>130</v>
      </c>
      <c r="D29" s="229" t="s">
        <v>130</v>
      </c>
      <c r="E29" s="215">
        <v>109123</v>
      </c>
      <c r="F29" s="215">
        <v>0</v>
      </c>
    </row>
    <row r="30" spans="1:6" s="68" customFormat="1" ht="14.25" x14ac:dyDescent="0.2">
      <c r="A30" s="228" t="s">
        <v>229</v>
      </c>
      <c r="B30" s="229" t="s">
        <v>223</v>
      </c>
      <c r="C30" s="229" t="s">
        <v>133</v>
      </c>
      <c r="D30" s="229" t="s">
        <v>130</v>
      </c>
      <c r="E30" s="215">
        <v>109123</v>
      </c>
      <c r="F30" s="215">
        <v>0</v>
      </c>
    </row>
    <row r="31" spans="1:6" s="68" customFormat="1" ht="14.25" x14ac:dyDescent="0.2">
      <c r="A31" s="228" t="s">
        <v>230</v>
      </c>
      <c r="B31" s="229" t="s">
        <v>223</v>
      </c>
      <c r="C31" s="229" t="s">
        <v>136</v>
      </c>
      <c r="D31" s="229" t="s">
        <v>130</v>
      </c>
      <c r="E31" s="215">
        <v>109123</v>
      </c>
      <c r="F31" s="215">
        <v>0</v>
      </c>
    </row>
    <row r="32" spans="1:6" s="68" customFormat="1" ht="14.25" x14ac:dyDescent="0.2">
      <c r="A32" s="228" t="s">
        <v>229</v>
      </c>
      <c r="B32" s="229" t="s">
        <v>223</v>
      </c>
      <c r="C32" s="229" t="s">
        <v>136</v>
      </c>
      <c r="D32" s="229" t="s">
        <v>121</v>
      </c>
      <c r="E32" s="215">
        <v>109123</v>
      </c>
      <c r="F32" s="215">
        <v>0</v>
      </c>
    </row>
    <row r="33" spans="1:6" x14ac:dyDescent="0.25">
      <c r="A33" s="230" t="s">
        <v>235</v>
      </c>
      <c r="B33" s="231" t="s">
        <v>223</v>
      </c>
      <c r="C33" s="231" t="s">
        <v>136</v>
      </c>
      <c r="D33" s="231" t="s">
        <v>234</v>
      </c>
      <c r="E33" s="223">
        <v>109123</v>
      </c>
      <c r="F33" s="223">
        <v>0</v>
      </c>
    </row>
    <row r="34" spans="1:6" x14ac:dyDescent="0.25">
      <c r="E34" s="232"/>
    </row>
    <row r="36" spans="1:6" x14ac:dyDescent="0.25">
      <c r="A36" s="67" t="s">
        <v>280</v>
      </c>
      <c r="E36" s="233" t="s">
        <v>281</v>
      </c>
      <c r="F36" s="233"/>
    </row>
    <row r="38" spans="1:6" x14ac:dyDescent="0.25">
      <c r="A38" s="67" t="s">
        <v>282</v>
      </c>
      <c r="E38" s="234" t="s">
        <v>283</v>
      </c>
      <c r="F38" s="234"/>
    </row>
  </sheetData>
  <mergeCells count="26">
    <mergeCell ref="B7:F7"/>
    <mergeCell ref="C1:F1"/>
    <mergeCell ref="A2:F2"/>
    <mergeCell ref="A3:F3"/>
    <mergeCell ref="B5:F5"/>
    <mergeCell ref="B6:F6"/>
    <mergeCell ref="A19:E19"/>
    <mergeCell ref="B8:F8"/>
    <mergeCell ref="A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F25"/>
    <mergeCell ref="E36:F36"/>
    <mergeCell ref="E38:F38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6"/>
  <sheetViews>
    <sheetView workbookViewId="0">
      <selection activeCell="H62" sqref="H62"/>
    </sheetView>
  </sheetViews>
  <sheetFormatPr defaultColWidth="9.140625" defaultRowHeight="15" customHeight="1" x14ac:dyDescent="0.25"/>
  <cols>
    <col min="1" max="1" width="6.140625" style="67" bestFit="1" customWidth="1"/>
    <col min="2" max="2" width="14.5703125" style="67" bestFit="1" customWidth="1"/>
    <col min="3" max="3" width="40.7109375" style="67" bestFit="1" customWidth="1"/>
    <col min="4" max="8" width="15.7109375" style="67" customWidth="1"/>
    <col min="9" max="9" width="13.7109375" style="67" customWidth="1"/>
    <col min="10" max="11" width="12.85546875" style="67" customWidth="1"/>
    <col min="12" max="12" width="11.42578125" style="67" customWidth="1"/>
    <col min="13" max="13" width="30.28515625" style="67" customWidth="1"/>
    <col min="14" max="16384" width="9.140625" style="67"/>
  </cols>
  <sheetData>
    <row r="1" spans="1:14" ht="46.5" customHeight="1" x14ac:dyDescent="0.25">
      <c r="E1" s="200" t="s">
        <v>437</v>
      </c>
      <c r="F1" s="200"/>
      <c r="G1" s="200"/>
      <c r="H1" s="200"/>
      <c r="I1" s="200"/>
      <c r="J1" s="200"/>
      <c r="K1" s="200"/>
      <c r="L1" s="200"/>
      <c r="M1" s="200"/>
      <c r="N1" s="244"/>
    </row>
    <row r="2" spans="1:14" ht="31.5" customHeight="1" x14ac:dyDescent="0.25">
      <c r="C2" s="201" t="s">
        <v>438</v>
      </c>
      <c r="D2" s="201"/>
      <c r="E2" s="201"/>
      <c r="F2" s="201"/>
      <c r="G2" s="201"/>
      <c r="H2" s="201"/>
      <c r="I2" s="201"/>
      <c r="J2" s="201"/>
      <c r="K2" s="201"/>
      <c r="L2" s="201"/>
    </row>
    <row r="3" spans="1:14" x14ac:dyDescent="0.25">
      <c r="C3" s="202" t="s">
        <v>838</v>
      </c>
      <c r="D3" s="202"/>
      <c r="E3" s="202"/>
      <c r="F3" s="202"/>
      <c r="G3" s="202"/>
      <c r="H3" s="202"/>
      <c r="I3" s="202"/>
      <c r="J3" s="202"/>
      <c r="K3" s="202"/>
      <c r="L3" s="202"/>
    </row>
    <row r="5" spans="1:14" ht="15" customHeight="1" x14ac:dyDescent="0.25">
      <c r="A5" s="203" t="s">
        <v>250</v>
      </c>
      <c r="C5" s="245" t="s">
        <v>93</v>
      </c>
      <c r="D5" s="245"/>
      <c r="E5" s="245"/>
      <c r="F5" s="245"/>
      <c r="G5" s="245"/>
      <c r="H5" s="245"/>
      <c r="I5" s="245"/>
      <c r="J5" s="245"/>
      <c r="K5" s="245"/>
      <c r="L5" s="245"/>
      <c r="M5" s="246"/>
    </row>
    <row r="6" spans="1:14" ht="15" customHeight="1" x14ac:dyDescent="0.25">
      <c r="A6" s="247" t="s">
        <v>439</v>
      </c>
      <c r="B6" s="247"/>
      <c r="C6" s="248" t="s">
        <v>440</v>
      </c>
      <c r="D6" s="248"/>
      <c r="E6" s="248"/>
      <c r="F6" s="248"/>
      <c r="G6" s="248"/>
      <c r="H6" s="248"/>
      <c r="I6" s="248"/>
      <c r="J6" s="248"/>
      <c r="K6" s="248"/>
      <c r="L6" s="248"/>
    </row>
    <row r="7" spans="1:14" ht="14.45" customHeight="1" x14ac:dyDescent="0.25">
      <c r="A7" s="203" t="s">
        <v>441</v>
      </c>
      <c r="C7" s="234" t="s">
        <v>839</v>
      </c>
      <c r="D7" s="234"/>
      <c r="E7" s="234"/>
      <c r="F7" s="234"/>
      <c r="G7" s="234"/>
      <c r="H7" s="234"/>
      <c r="I7" s="234"/>
      <c r="J7" s="234"/>
      <c r="K7" s="234"/>
      <c r="L7" s="234"/>
    </row>
    <row r="8" spans="1:14" ht="15" customHeight="1" x14ac:dyDescent="0.25">
      <c r="A8" s="203" t="s">
        <v>98</v>
      </c>
      <c r="C8" s="234" t="s">
        <v>252</v>
      </c>
      <c r="D8" s="234"/>
      <c r="E8" s="234"/>
      <c r="F8" s="234"/>
      <c r="G8" s="234"/>
      <c r="H8" s="234"/>
      <c r="I8" s="234"/>
      <c r="J8" s="234"/>
      <c r="K8" s="234"/>
      <c r="L8" s="234"/>
    </row>
    <row r="9" spans="1:14" ht="15" customHeight="1" x14ac:dyDescent="0.25">
      <c r="A9" s="203" t="s">
        <v>253</v>
      </c>
      <c r="C9" s="234" t="s">
        <v>442</v>
      </c>
      <c r="D9" s="234"/>
      <c r="E9" s="234"/>
      <c r="F9" s="234"/>
      <c r="G9" s="234"/>
      <c r="H9" s="234"/>
      <c r="I9" s="234"/>
      <c r="J9" s="234"/>
      <c r="K9" s="234"/>
      <c r="L9" s="234"/>
    </row>
    <row r="11" spans="1:14" ht="15" customHeight="1" x14ac:dyDescent="0.25">
      <c r="A11" s="249" t="s">
        <v>443</v>
      </c>
      <c r="B11" s="250" t="s">
        <v>444</v>
      </c>
      <c r="C11" s="251" t="s">
        <v>105</v>
      </c>
      <c r="D11" s="251" t="s">
        <v>445</v>
      </c>
      <c r="E11" s="252" t="s">
        <v>446</v>
      </c>
      <c r="F11" s="253"/>
      <c r="G11" s="254"/>
      <c r="H11" s="251" t="s">
        <v>447</v>
      </c>
      <c r="I11" s="252" t="s">
        <v>448</v>
      </c>
      <c r="J11" s="253"/>
      <c r="K11" s="254"/>
      <c r="L11" s="251" t="s">
        <v>449</v>
      </c>
      <c r="M11" s="249" t="s">
        <v>450</v>
      </c>
      <c r="N11" s="255"/>
    </row>
    <row r="12" spans="1:14" ht="41.25" customHeight="1" x14ac:dyDescent="0.25">
      <c r="A12" s="249"/>
      <c r="B12" s="256"/>
      <c r="C12" s="251"/>
      <c r="D12" s="249"/>
      <c r="E12" s="147" t="s">
        <v>451</v>
      </c>
      <c r="F12" s="147" t="s">
        <v>452</v>
      </c>
      <c r="G12" s="147" t="s">
        <v>842</v>
      </c>
      <c r="H12" s="249"/>
      <c r="I12" s="147" t="s">
        <v>451</v>
      </c>
      <c r="J12" s="147" t="s">
        <v>452</v>
      </c>
      <c r="K12" s="147" t="s">
        <v>842</v>
      </c>
      <c r="L12" s="251"/>
      <c r="M12" s="249"/>
      <c r="N12" s="255"/>
    </row>
    <row r="13" spans="1:14" x14ac:dyDescent="0.25">
      <c r="A13" s="257" t="s">
        <v>453</v>
      </c>
      <c r="B13" s="258">
        <v>1</v>
      </c>
      <c r="C13" s="258">
        <v>2</v>
      </c>
      <c r="D13" s="258">
        <v>3</v>
      </c>
      <c r="E13" s="258">
        <v>4</v>
      </c>
      <c r="F13" s="258">
        <v>5</v>
      </c>
      <c r="G13" s="258">
        <v>6</v>
      </c>
      <c r="H13" s="258">
        <v>7</v>
      </c>
      <c r="I13" s="258">
        <v>8</v>
      </c>
      <c r="J13" s="258">
        <v>9</v>
      </c>
      <c r="K13" s="258">
        <v>10</v>
      </c>
      <c r="L13" s="258">
        <v>11</v>
      </c>
      <c r="M13" s="258">
        <v>12</v>
      </c>
      <c r="N13" s="255"/>
    </row>
    <row r="14" spans="1:14" x14ac:dyDescent="0.25">
      <c r="A14" s="249" t="s">
        <v>454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55"/>
    </row>
    <row r="15" spans="1:14" x14ac:dyDescent="0.25">
      <c r="A15" s="257">
        <v>1</v>
      </c>
      <c r="B15" s="229" t="s">
        <v>130</v>
      </c>
      <c r="C15" s="259" t="s">
        <v>237</v>
      </c>
      <c r="D15" s="260">
        <v>142826.29999999999</v>
      </c>
      <c r="E15" s="261">
        <v>142664.4</v>
      </c>
      <c r="F15" s="261">
        <v>161.9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262" t="s">
        <v>305</v>
      </c>
      <c r="N15" s="255"/>
    </row>
    <row r="16" spans="1:14" x14ac:dyDescent="0.25">
      <c r="A16" s="257">
        <v>2</v>
      </c>
      <c r="B16" s="229" t="s">
        <v>455</v>
      </c>
      <c r="C16" s="259" t="s">
        <v>144</v>
      </c>
      <c r="D16" s="260">
        <v>138957.1</v>
      </c>
      <c r="E16" s="261">
        <v>138957.1</v>
      </c>
      <c r="F16" s="261">
        <v>0</v>
      </c>
      <c r="G16" s="261">
        <v>0</v>
      </c>
      <c r="H16" s="261">
        <v>0</v>
      </c>
      <c r="I16" s="261">
        <v>0</v>
      </c>
      <c r="J16" s="261">
        <v>0</v>
      </c>
      <c r="K16" s="261">
        <v>0</v>
      </c>
      <c r="L16" s="261">
        <v>0</v>
      </c>
      <c r="M16" s="262" t="s">
        <v>305</v>
      </c>
      <c r="N16" s="255"/>
    </row>
    <row r="17" spans="1:14" x14ac:dyDescent="0.25">
      <c r="A17" s="257">
        <v>3</v>
      </c>
      <c r="B17" s="229" t="s">
        <v>456</v>
      </c>
      <c r="C17" s="259" t="s">
        <v>145</v>
      </c>
      <c r="D17" s="260">
        <v>1147.0999999999999</v>
      </c>
      <c r="E17" s="261">
        <v>1147.0999999999999</v>
      </c>
      <c r="F17" s="261">
        <v>0</v>
      </c>
      <c r="G17" s="261">
        <v>0</v>
      </c>
      <c r="H17" s="261">
        <v>0</v>
      </c>
      <c r="I17" s="261">
        <v>0</v>
      </c>
      <c r="J17" s="261">
        <v>0</v>
      </c>
      <c r="K17" s="261">
        <v>0</v>
      </c>
      <c r="L17" s="261">
        <v>0</v>
      </c>
      <c r="M17" s="262" t="s">
        <v>305</v>
      </c>
      <c r="N17" s="255"/>
    </row>
    <row r="18" spans="1:14" x14ac:dyDescent="0.25">
      <c r="A18" s="257">
        <v>4</v>
      </c>
      <c r="B18" s="231" t="s">
        <v>457</v>
      </c>
      <c r="C18" s="263" t="s">
        <v>147</v>
      </c>
      <c r="D18" s="264">
        <v>1147.0999999999999</v>
      </c>
      <c r="E18" s="265">
        <v>1147.0999999999999</v>
      </c>
      <c r="F18" s="265">
        <v>0</v>
      </c>
      <c r="G18" s="265">
        <v>0</v>
      </c>
      <c r="H18" s="265">
        <v>0</v>
      </c>
      <c r="I18" s="265">
        <v>0</v>
      </c>
      <c r="J18" s="265">
        <v>0</v>
      </c>
      <c r="K18" s="265">
        <v>0</v>
      </c>
      <c r="L18" s="265">
        <v>0</v>
      </c>
      <c r="M18" s="266"/>
      <c r="N18" s="255"/>
    </row>
    <row r="19" spans="1:14" x14ac:dyDescent="0.25">
      <c r="A19" s="257">
        <v>5</v>
      </c>
      <c r="B19" s="229" t="s">
        <v>458</v>
      </c>
      <c r="C19" s="259" t="s">
        <v>149</v>
      </c>
      <c r="D19" s="260">
        <v>97339</v>
      </c>
      <c r="E19" s="261">
        <v>97339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2" t="s">
        <v>305</v>
      </c>
      <c r="N19" s="255"/>
    </row>
    <row r="20" spans="1:14" x14ac:dyDescent="0.25">
      <c r="A20" s="257">
        <v>6</v>
      </c>
      <c r="B20" s="231" t="s">
        <v>570</v>
      </c>
      <c r="C20" s="263" t="s">
        <v>151</v>
      </c>
      <c r="D20" s="264">
        <v>56905</v>
      </c>
      <c r="E20" s="265">
        <v>56905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5">
        <v>0</v>
      </c>
      <c r="L20" s="265">
        <v>0</v>
      </c>
      <c r="M20" s="266"/>
      <c r="N20" s="255"/>
    </row>
    <row r="21" spans="1:14" x14ac:dyDescent="0.25">
      <c r="A21" s="257">
        <v>7</v>
      </c>
      <c r="B21" s="231" t="s">
        <v>483</v>
      </c>
      <c r="C21" s="263" t="s">
        <v>154</v>
      </c>
      <c r="D21" s="264">
        <v>40120.800000000003</v>
      </c>
      <c r="E21" s="265">
        <v>40120.800000000003</v>
      </c>
      <c r="F21" s="265">
        <v>0</v>
      </c>
      <c r="G21" s="265">
        <v>0</v>
      </c>
      <c r="H21" s="265">
        <v>0</v>
      </c>
      <c r="I21" s="265">
        <v>0</v>
      </c>
      <c r="J21" s="265">
        <v>0</v>
      </c>
      <c r="K21" s="265">
        <v>0</v>
      </c>
      <c r="L21" s="265">
        <v>0</v>
      </c>
      <c r="M21" s="266"/>
      <c r="N21" s="255"/>
    </row>
    <row r="22" spans="1:14" x14ac:dyDescent="0.25">
      <c r="A22" s="257">
        <v>8</v>
      </c>
      <c r="B22" s="231" t="s">
        <v>459</v>
      </c>
      <c r="C22" s="263" t="s">
        <v>157</v>
      </c>
      <c r="D22" s="264">
        <v>313.2</v>
      </c>
      <c r="E22" s="265">
        <v>313.2</v>
      </c>
      <c r="F22" s="265">
        <v>0</v>
      </c>
      <c r="G22" s="265">
        <v>0</v>
      </c>
      <c r="H22" s="265">
        <v>0</v>
      </c>
      <c r="I22" s="265">
        <v>0</v>
      </c>
      <c r="J22" s="265">
        <v>0</v>
      </c>
      <c r="K22" s="265">
        <v>0</v>
      </c>
      <c r="L22" s="265">
        <v>0</v>
      </c>
      <c r="M22" s="266"/>
      <c r="N22" s="255"/>
    </row>
    <row r="23" spans="1:14" x14ac:dyDescent="0.25">
      <c r="A23" s="257">
        <v>9</v>
      </c>
      <c r="B23" s="229" t="s">
        <v>460</v>
      </c>
      <c r="C23" s="259" t="s">
        <v>174</v>
      </c>
      <c r="D23" s="260">
        <v>22374.7</v>
      </c>
      <c r="E23" s="261">
        <v>22374.7</v>
      </c>
      <c r="F23" s="261">
        <v>0</v>
      </c>
      <c r="G23" s="261">
        <v>0</v>
      </c>
      <c r="H23" s="261">
        <v>0</v>
      </c>
      <c r="I23" s="261">
        <v>0</v>
      </c>
      <c r="J23" s="261">
        <v>0</v>
      </c>
      <c r="K23" s="261">
        <v>0</v>
      </c>
      <c r="L23" s="261">
        <v>0</v>
      </c>
      <c r="M23" s="262" t="s">
        <v>305</v>
      </c>
      <c r="N23" s="255"/>
    </row>
    <row r="24" spans="1:14" x14ac:dyDescent="0.25">
      <c r="A24" s="257">
        <v>10</v>
      </c>
      <c r="B24" s="229" t="s">
        <v>461</v>
      </c>
      <c r="C24" s="259" t="s">
        <v>166</v>
      </c>
      <c r="D24" s="260">
        <v>22374.7</v>
      </c>
      <c r="E24" s="261">
        <v>22374.7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2" t="s">
        <v>305</v>
      </c>
      <c r="N24" s="255"/>
    </row>
    <row r="25" spans="1:14" x14ac:dyDescent="0.25">
      <c r="A25" s="257">
        <v>11</v>
      </c>
      <c r="B25" s="231" t="s">
        <v>462</v>
      </c>
      <c r="C25" s="263" t="s">
        <v>167</v>
      </c>
      <c r="D25" s="264">
        <v>22374.7</v>
      </c>
      <c r="E25" s="265">
        <v>22374.7</v>
      </c>
      <c r="F25" s="265">
        <v>0</v>
      </c>
      <c r="G25" s="265">
        <v>0</v>
      </c>
      <c r="H25" s="265">
        <v>0</v>
      </c>
      <c r="I25" s="265">
        <v>0</v>
      </c>
      <c r="J25" s="265">
        <v>0</v>
      </c>
      <c r="K25" s="265">
        <v>0</v>
      </c>
      <c r="L25" s="265">
        <v>0</v>
      </c>
      <c r="M25" s="266"/>
      <c r="N25" s="255"/>
    </row>
    <row r="26" spans="1:14" ht="25.5" x14ac:dyDescent="0.25">
      <c r="A26" s="257">
        <v>12</v>
      </c>
      <c r="B26" s="229" t="s">
        <v>463</v>
      </c>
      <c r="C26" s="259" t="s">
        <v>178</v>
      </c>
      <c r="D26" s="260">
        <v>3181.6</v>
      </c>
      <c r="E26" s="261">
        <v>3181.6</v>
      </c>
      <c r="F26" s="261">
        <v>0</v>
      </c>
      <c r="G26" s="261">
        <v>0</v>
      </c>
      <c r="H26" s="261">
        <v>0</v>
      </c>
      <c r="I26" s="261">
        <v>0</v>
      </c>
      <c r="J26" s="261">
        <v>0</v>
      </c>
      <c r="K26" s="261">
        <v>0</v>
      </c>
      <c r="L26" s="261">
        <v>0</v>
      </c>
      <c r="M26" s="262" t="s">
        <v>305</v>
      </c>
      <c r="N26" s="255"/>
    </row>
    <row r="27" spans="1:14" x14ac:dyDescent="0.25">
      <c r="A27" s="257">
        <v>13</v>
      </c>
      <c r="B27" s="229" t="s">
        <v>464</v>
      </c>
      <c r="C27" s="259" t="s">
        <v>181</v>
      </c>
      <c r="D27" s="260">
        <v>3181.6</v>
      </c>
      <c r="E27" s="261">
        <v>3181.6</v>
      </c>
      <c r="F27" s="261">
        <v>0</v>
      </c>
      <c r="G27" s="261">
        <v>0</v>
      </c>
      <c r="H27" s="261">
        <v>0</v>
      </c>
      <c r="I27" s="261">
        <v>0</v>
      </c>
      <c r="J27" s="261">
        <v>0</v>
      </c>
      <c r="K27" s="261">
        <v>0</v>
      </c>
      <c r="L27" s="261">
        <v>0</v>
      </c>
      <c r="M27" s="262" t="s">
        <v>305</v>
      </c>
      <c r="N27" s="255"/>
    </row>
    <row r="28" spans="1:14" x14ac:dyDescent="0.25">
      <c r="A28" s="257">
        <v>14</v>
      </c>
      <c r="B28" s="229" t="s">
        <v>465</v>
      </c>
      <c r="C28" s="259" t="s">
        <v>183</v>
      </c>
      <c r="D28" s="260">
        <v>1701.7</v>
      </c>
      <c r="E28" s="261">
        <v>1701.7</v>
      </c>
      <c r="F28" s="261">
        <v>0</v>
      </c>
      <c r="G28" s="261">
        <v>0</v>
      </c>
      <c r="H28" s="261">
        <v>0</v>
      </c>
      <c r="I28" s="261">
        <v>0</v>
      </c>
      <c r="J28" s="261">
        <v>0</v>
      </c>
      <c r="K28" s="261">
        <v>0</v>
      </c>
      <c r="L28" s="261">
        <v>0</v>
      </c>
      <c r="M28" s="262" t="s">
        <v>305</v>
      </c>
      <c r="N28" s="255"/>
    </row>
    <row r="29" spans="1:14" x14ac:dyDescent="0.25">
      <c r="A29" s="257">
        <v>15</v>
      </c>
      <c r="B29" s="231" t="s">
        <v>466</v>
      </c>
      <c r="C29" s="263" t="s">
        <v>186</v>
      </c>
      <c r="D29" s="264">
        <v>1701.7</v>
      </c>
      <c r="E29" s="265">
        <v>1701.7</v>
      </c>
      <c r="F29" s="265">
        <v>0</v>
      </c>
      <c r="G29" s="265">
        <v>0</v>
      </c>
      <c r="H29" s="265">
        <v>0</v>
      </c>
      <c r="I29" s="265">
        <v>0</v>
      </c>
      <c r="J29" s="265">
        <v>0</v>
      </c>
      <c r="K29" s="265">
        <v>0</v>
      </c>
      <c r="L29" s="265">
        <v>0</v>
      </c>
      <c r="M29" s="266"/>
      <c r="N29" s="255"/>
    </row>
    <row r="30" spans="1:14" x14ac:dyDescent="0.25">
      <c r="A30" s="257">
        <v>16</v>
      </c>
      <c r="B30" s="231" t="s">
        <v>467</v>
      </c>
      <c r="C30" s="263" t="s">
        <v>190</v>
      </c>
      <c r="D30" s="264">
        <v>1479.9</v>
      </c>
      <c r="E30" s="265">
        <v>1479.9</v>
      </c>
      <c r="F30" s="265">
        <v>0</v>
      </c>
      <c r="G30" s="265">
        <v>0</v>
      </c>
      <c r="H30" s="265">
        <v>0</v>
      </c>
      <c r="I30" s="265">
        <v>0</v>
      </c>
      <c r="J30" s="265">
        <v>0</v>
      </c>
      <c r="K30" s="265">
        <v>0</v>
      </c>
      <c r="L30" s="265">
        <v>0</v>
      </c>
      <c r="M30" s="266"/>
      <c r="N30" s="255"/>
    </row>
    <row r="31" spans="1:14" ht="25.5" x14ac:dyDescent="0.25">
      <c r="A31" s="257">
        <v>17</v>
      </c>
      <c r="B31" s="229" t="s">
        <v>468</v>
      </c>
      <c r="C31" s="259" t="s">
        <v>193</v>
      </c>
      <c r="D31" s="260">
        <v>14914.7</v>
      </c>
      <c r="E31" s="261">
        <v>14914.7</v>
      </c>
      <c r="F31" s="261">
        <v>0</v>
      </c>
      <c r="G31" s="261">
        <v>0</v>
      </c>
      <c r="H31" s="261">
        <v>0</v>
      </c>
      <c r="I31" s="261">
        <v>0</v>
      </c>
      <c r="J31" s="261">
        <v>0</v>
      </c>
      <c r="K31" s="261">
        <v>0</v>
      </c>
      <c r="L31" s="261">
        <v>0</v>
      </c>
      <c r="M31" s="262" t="s">
        <v>305</v>
      </c>
      <c r="N31" s="255"/>
    </row>
    <row r="32" spans="1:14" ht="25.5" x14ac:dyDescent="0.25">
      <c r="A32" s="257">
        <v>18</v>
      </c>
      <c r="B32" s="229" t="s">
        <v>469</v>
      </c>
      <c r="C32" s="259" t="s">
        <v>196</v>
      </c>
      <c r="D32" s="260">
        <v>4744.6000000000004</v>
      </c>
      <c r="E32" s="261">
        <v>4744.6000000000004</v>
      </c>
      <c r="F32" s="261">
        <v>0</v>
      </c>
      <c r="G32" s="261">
        <v>0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262" t="s">
        <v>305</v>
      </c>
      <c r="N32" s="255"/>
    </row>
    <row r="33" spans="1:14" x14ac:dyDescent="0.25">
      <c r="A33" s="257">
        <v>19</v>
      </c>
      <c r="B33" s="231" t="s">
        <v>470</v>
      </c>
      <c r="C33" s="263" t="s">
        <v>197</v>
      </c>
      <c r="D33" s="264">
        <v>511.3</v>
      </c>
      <c r="E33" s="265">
        <v>511.3</v>
      </c>
      <c r="F33" s="265">
        <v>0</v>
      </c>
      <c r="G33" s="265">
        <v>0</v>
      </c>
      <c r="H33" s="265">
        <v>0</v>
      </c>
      <c r="I33" s="265">
        <v>0</v>
      </c>
      <c r="J33" s="265">
        <v>0</v>
      </c>
      <c r="K33" s="265">
        <v>0</v>
      </c>
      <c r="L33" s="265">
        <v>0</v>
      </c>
      <c r="M33" s="266"/>
      <c r="N33" s="255"/>
    </row>
    <row r="34" spans="1:14" ht="25.5" x14ac:dyDescent="0.25">
      <c r="A34" s="257">
        <v>20</v>
      </c>
      <c r="B34" s="231" t="s">
        <v>471</v>
      </c>
      <c r="C34" s="263" t="s">
        <v>200</v>
      </c>
      <c r="D34" s="264">
        <v>4233.3</v>
      </c>
      <c r="E34" s="265">
        <v>4233.3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6"/>
      <c r="N34" s="255"/>
    </row>
    <row r="35" spans="1:14" ht="25.5" x14ac:dyDescent="0.25">
      <c r="A35" s="257">
        <v>21</v>
      </c>
      <c r="B35" s="229" t="s">
        <v>472</v>
      </c>
      <c r="C35" s="259" t="s">
        <v>206</v>
      </c>
      <c r="D35" s="260">
        <v>10170.1</v>
      </c>
      <c r="E35" s="261">
        <v>10170.1</v>
      </c>
      <c r="F35" s="261">
        <v>0</v>
      </c>
      <c r="G35" s="261">
        <v>0</v>
      </c>
      <c r="H35" s="261">
        <v>0</v>
      </c>
      <c r="I35" s="261">
        <v>0</v>
      </c>
      <c r="J35" s="261">
        <v>0</v>
      </c>
      <c r="K35" s="261">
        <v>0</v>
      </c>
      <c r="L35" s="261">
        <v>0</v>
      </c>
      <c r="M35" s="262" t="s">
        <v>305</v>
      </c>
      <c r="N35" s="255"/>
    </row>
    <row r="36" spans="1:14" ht="25.5" x14ac:dyDescent="0.25">
      <c r="A36" s="257">
        <v>22</v>
      </c>
      <c r="B36" s="231" t="s">
        <v>473</v>
      </c>
      <c r="C36" s="263" t="s">
        <v>206</v>
      </c>
      <c r="D36" s="264">
        <v>10170.1</v>
      </c>
      <c r="E36" s="265">
        <v>10170.1</v>
      </c>
      <c r="F36" s="26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6"/>
      <c r="N36" s="255"/>
    </row>
    <row r="37" spans="1:14" x14ac:dyDescent="0.25">
      <c r="A37" s="257">
        <v>23</v>
      </c>
      <c r="B37" s="229" t="s">
        <v>474</v>
      </c>
      <c r="C37" s="259" t="s">
        <v>227</v>
      </c>
      <c r="D37" s="260">
        <v>3869.2</v>
      </c>
      <c r="E37" s="261">
        <v>3707.3</v>
      </c>
      <c r="F37" s="261">
        <v>161.9</v>
      </c>
      <c r="G37" s="261">
        <v>0</v>
      </c>
      <c r="H37" s="261">
        <v>0</v>
      </c>
      <c r="I37" s="261">
        <v>0</v>
      </c>
      <c r="J37" s="261">
        <v>0</v>
      </c>
      <c r="K37" s="261">
        <v>0</v>
      </c>
      <c r="L37" s="261">
        <v>0</v>
      </c>
      <c r="M37" s="262" t="s">
        <v>305</v>
      </c>
      <c r="N37" s="255"/>
    </row>
    <row r="38" spans="1:14" x14ac:dyDescent="0.25">
      <c r="A38" s="257">
        <v>24</v>
      </c>
      <c r="B38" s="229" t="s">
        <v>475</v>
      </c>
      <c r="C38" s="259" t="s">
        <v>229</v>
      </c>
      <c r="D38" s="260">
        <v>3869.2</v>
      </c>
      <c r="E38" s="261">
        <v>3707.3</v>
      </c>
      <c r="F38" s="261">
        <v>161.9</v>
      </c>
      <c r="G38" s="261">
        <v>0</v>
      </c>
      <c r="H38" s="261">
        <v>0</v>
      </c>
      <c r="I38" s="261">
        <v>0</v>
      </c>
      <c r="J38" s="261">
        <v>0</v>
      </c>
      <c r="K38" s="261">
        <v>0</v>
      </c>
      <c r="L38" s="261">
        <v>0</v>
      </c>
      <c r="M38" s="262" t="s">
        <v>305</v>
      </c>
      <c r="N38" s="255"/>
    </row>
    <row r="39" spans="1:14" x14ac:dyDescent="0.25">
      <c r="A39" s="257">
        <v>25</v>
      </c>
      <c r="B39" s="229" t="s">
        <v>476</v>
      </c>
      <c r="C39" s="259" t="s">
        <v>230</v>
      </c>
      <c r="D39" s="260">
        <v>3869.2</v>
      </c>
      <c r="E39" s="261">
        <v>3707.3</v>
      </c>
      <c r="F39" s="261">
        <v>161.9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2" t="s">
        <v>305</v>
      </c>
      <c r="N39" s="255"/>
    </row>
    <row r="40" spans="1:14" x14ac:dyDescent="0.25">
      <c r="A40" s="257">
        <v>26</v>
      </c>
      <c r="B40" s="229" t="s">
        <v>477</v>
      </c>
      <c r="C40" s="259" t="s">
        <v>229</v>
      </c>
      <c r="D40" s="260">
        <v>3869.2</v>
      </c>
      <c r="E40" s="261">
        <v>3707.3</v>
      </c>
      <c r="F40" s="261">
        <v>161.9</v>
      </c>
      <c r="G40" s="261">
        <v>0</v>
      </c>
      <c r="H40" s="261">
        <v>0</v>
      </c>
      <c r="I40" s="261">
        <v>0</v>
      </c>
      <c r="J40" s="261">
        <v>0</v>
      </c>
      <c r="K40" s="261">
        <v>0</v>
      </c>
      <c r="L40" s="261">
        <v>0</v>
      </c>
      <c r="M40" s="262" t="s">
        <v>305</v>
      </c>
      <c r="N40" s="255"/>
    </row>
    <row r="41" spans="1:14" ht="25.5" x14ac:dyDescent="0.25">
      <c r="A41" s="257">
        <v>27</v>
      </c>
      <c r="B41" s="231" t="s">
        <v>478</v>
      </c>
      <c r="C41" s="263" t="s">
        <v>232</v>
      </c>
      <c r="D41" s="264">
        <v>2859.2</v>
      </c>
      <c r="E41" s="265">
        <v>2697.3</v>
      </c>
      <c r="F41" s="265">
        <v>161.9</v>
      </c>
      <c r="G41" s="265">
        <v>0</v>
      </c>
      <c r="H41" s="265">
        <v>0</v>
      </c>
      <c r="I41" s="265">
        <v>0</v>
      </c>
      <c r="J41" s="265">
        <v>0</v>
      </c>
      <c r="K41" s="265">
        <v>0</v>
      </c>
      <c r="L41" s="265">
        <v>0</v>
      </c>
      <c r="M41" s="266"/>
      <c r="N41" s="255"/>
    </row>
    <row r="42" spans="1:14" x14ac:dyDescent="0.25">
      <c r="A42" s="257">
        <v>28</v>
      </c>
      <c r="B42" s="231" t="s">
        <v>479</v>
      </c>
      <c r="C42" s="263" t="s">
        <v>235</v>
      </c>
      <c r="D42" s="264">
        <v>1010</v>
      </c>
      <c r="E42" s="265">
        <v>1010</v>
      </c>
      <c r="F42" s="265">
        <v>0</v>
      </c>
      <c r="G42" s="265">
        <v>0</v>
      </c>
      <c r="H42" s="265">
        <v>0</v>
      </c>
      <c r="I42" s="265">
        <v>0</v>
      </c>
      <c r="J42" s="265">
        <v>0</v>
      </c>
      <c r="K42" s="265">
        <v>0</v>
      </c>
      <c r="L42" s="265">
        <v>0</v>
      </c>
      <c r="M42" s="266"/>
      <c r="N42" s="255"/>
    </row>
    <row r="43" spans="1:14" x14ac:dyDescent="0.25">
      <c r="A43" s="257">
        <v>29</v>
      </c>
      <c r="B43" s="229" t="s">
        <v>130</v>
      </c>
      <c r="C43" s="259" t="s">
        <v>480</v>
      </c>
      <c r="D43" s="260">
        <v>142826.29999999999</v>
      </c>
      <c r="E43" s="261">
        <v>142664.4</v>
      </c>
      <c r="F43" s="261">
        <v>161.9</v>
      </c>
      <c r="G43" s="261">
        <v>0</v>
      </c>
      <c r="H43" s="261">
        <v>0</v>
      </c>
      <c r="I43" s="261">
        <v>0</v>
      </c>
      <c r="J43" s="261">
        <v>0</v>
      </c>
      <c r="K43" s="261">
        <v>0</v>
      </c>
      <c r="L43" s="261">
        <v>0</v>
      </c>
      <c r="M43" s="262"/>
      <c r="N43" s="255"/>
    </row>
    <row r="44" spans="1:14" x14ac:dyDescent="0.25">
      <c r="A44" s="257">
        <v>30</v>
      </c>
      <c r="B44" s="229" t="s">
        <v>130</v>
      </c>
      <c r="C44" s="259" t="s">
        <v>481</v>
      </c>
      <c r="D44" s="260">
        <v>142826.29999999999</v>
      </c>
      <c r="E44" s="261">
        <v>142664.4</v>
      </c>
      <c r="F44" s="261">
        <v>161.9</v>
      </c>
      <c r="G44" s="261">
        <v>0</v>
      </c>
      <c r="H44" s="261">
        <v>0</v>
      </c>
      <c r="I44" s="261">
        <v>0</v>
      </c>
      <c r="J44" s="261">
        <v>0</v>
      </c>
      <c r="K44" s="261">
        <v>0</v>
      </c>
      <c r="L44" s="261">
        <v>0</v>
      </c>
      <c r="M44" s="262"/>
      <c r="N44" s="255"/>
    </row>
    <row r="45" spans="1:14" x14ac:dyDescent="0.25">
      <c r="C45" s="267"/>
    </row>
    <row r="46" spans="1:14" x14ac:dyDescent="0.25">
      <c r="C46" s="267"/>
    </row>
    <row r="47" spans="1:14" ht="15" customHeight="1" x14ac:dyDescent="0.25">
      <c r="C47" s="268"/>
    </row>
    <row r="48" spans="1:14" ht="15" customHeight="1" x14ac:dyDescent="0.25">
      <c r="A48" s="249" t="s">
        <v>443</v>
      </c>
      <c r="B48" s="250" t="s">
        <v>444</v>
      </c>
      <c r="C48" s="251" t="s">
        <v>105</v>
      </c>
      <c r="D48" s="251" t="s">
        <v>445</v>
      </c>
      <c r="E48" s="252" t="s">
        <v>446</v>
      </c>
      <c r="F48" s="253"/>
      <c r="G48" s="254"/>
      <c r="H48" s="251" t="s">
        <v>447</v>
      </c>
      <c r="I48" s="252" t="s">
        <v>448</v>
      </c>
      <c r="J48" s="253"/>
      <c r="K48" s="254"/>
      <c r="L48" s="251" t="s">
        <v>449</v>
      </c>
      <c r="M48" s="249" t="s">
        <v>450</v>
      </c>
    </row>
    <row r="49" spans="1:13" ht="24" customHeight="1" x14ac:dyDescent="0.25">
      <c r="A49" s="249"/>
      <c r="B49" s="256"/>
      <c r="C49" s="251"/>
      <c r="D49" s="249"/>
      <c r="E49" s="147" t="s">
        <v>451</v>
      </c>
      <c r="F49" s="147" t="s">
        <v>452</v>
      </c>
      <c r="G49" s="147" t="s">
        <v>842</v>
      </c>
      <c r="H49" s="249"/>
      <c r="I49" s="147" t="s">
        <v>451</v>
      </c>
      <c r="J49" s="147" t="s">
        <v>452</v>
      </c>
      <c r="K49" s="147" t="s">
        <v>842</v>
      </c>
      <c r="L49" s="251"/>
      <c r="M49" s="249"/>
    </row>
    <row r="50" spans="1:13" ht="15" customHeight="1" x14ac:dyDescent="0.25">
      <c r="A50" s="257" t="s">
        <v>453</v>
      </c>
      <c r="B50" s="258">
        <v>1</v>
      </c>
      <c r="C50" s="258">
        <v>2</v>
      </c>
      <c r="D50" s="258">
        <v>3</v>
      </c>
      <c r="E50" s="258">
        <v>4</v>
      </c>
      <c r="F50" s="258">
        <v>5</v>
      </c>
      <c r="G50" s="258">
        <v>6</v>
      </c>
      <c r="H50" s="258">
        <v>7</v>
      </c>
      <c r="I50" s="258">
        <v>8</v>
      </c>
      <c r="J50" s="258">
        <v>9</v>
      </c>
      <c r="K50" s="258">
        <v>10</v>
      </c>
      <c r="L50" s="258">
        <v>11</v>
      </c>
      <c r="M50" s="258">
        <v>12</v>
      </c>
    </row>
    <row r="51" spans="1:13" ht="15" customHeight="1" x14ac:dyDescent="0.25">
      <c r="A51" s="249" t="s">
        <v>482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</row>
    <row r="52" spans="1:13" ht="15" customHeight="1" x14ac:dyDescent="0.25">
      <c r="A52" s="257">
        <v>1</v>
      </c>
      <c r="B52" s="229" t="s">
        <v>130</v>
      </c>
      <c r="C52" s="259" t="s">
        <v>237</v>
      </c>
      <c r="D52" s="269">
        <v>1795.2</v>
      </c>
      <c r="E52" s="261">
        <v>1795.2</v>
      </c>
      <c r="F52" s="261">
        <v>0</v>
      </c>
      <c r="G52" s="261">
        <v>0</v>
      </c>
      <c r="H52" s="261">
        <v>0</v>
      </c>
      <c r="I52" s="261">
        <v>0</v>
      </c>
      <c r="J52" s="261">
        <v>0</v>
      </c>
      <c r="K52" s="261">
        <v>0</v>
      </c>
      <c r="L52" s="261">
        <v>0</v>
      </c>
      <c r="M52" s="262" t="s">
        <v>305</v>
      </c>
    </row>
    <row r="53" spans="1:13" ht="15" customHeight="1" x14ac:dyDescent="0.25">
      <c r="A53" s="257">
        <v>2</v>
      </c>
      <c r="B53" s="229" t="s">
        <v>455</v>
      </c>
      <c r="C53" s="259" t="s">
        <v>144</v>
      </c>
      <c r="D53" s="269">
        <v>1795.2</v>
      </c>
      <c r="E53" s="261">
        <v>1795.2</v>
      </c>
      <c r="F53" s="261">
        <v>0</v>
      </c>
      <c r="G53" s="261">
        <v>0</v>
      </c>
      <c r="H53" s="261">
        <v>0</v>
      </c>
      <c r="I53" s="261">
        <v>0</v>
      </c>
      <c r="J53" s="261">
        <v>0</v>
      </c>
      <c r="K53" s="261">
        <v>0</v>
      </c>
      <c r="L53" s="261">
        <v>0</v>
      </c>
      <c r="M53" s="262" t="s">
        <v>305</v>
      </c>
    </row>
    <row r="54" spans="1:13" ht="15" customHeight="1" x14ac:dyDescent="0.25">
      <c r="A54" s="257">
        <v>3</v>
      </c>
      <c r="B54" s="229" t="s">
        <v>456</v>
      </c>
      <c r="C54" s="259" t="s">
        <v>145</v>
      </c>
      <c r="D54" s="269">
        <v>1313.9</v>
      </c>
      <c r="E54" s="261">
        <v>1313.9</v>
      </c>
      <c r="F54" s="261">
        <v>0</v>
      </c>
      <c r="G54" s="261">
        <v>0</v>
      </c>
      <c r="H54" s="261">
        <v>0</v>
      </c>
      <c r="I54" s="261">
        <v>0</v>
      </c>
      <c r="J54" s="261">
        <v>0</v>
      </c>
      <c r="K54" s="261">
        <v>0</v>
      </c>
      <c r="L54" s="261">
        <v>0</v>
      </c>
      <c r="M54" s="262" t="s">
        <v>305</v>
      </c>
    </row>
    <row r="55" spans="1:13" ht="15" customHeight="1" x14ac:dyDescent="0.25">
      <c r="A55" s="257">
        <v>4</v>
      </c>
      <c r="B55" s="231" t="s">
        <v>457</v>
      </c>
      <c r="C55" s="263" t="s">
        <v>147</v>
      </c>
      <c r="D55" s="270">
        <v>1313.9</v>
      </c>
      <c r="E55" s="265">
        <v>1313.9</v>
      </c>
      <c r="F55" s="265">
        <v>0</v>
      </c>
      <c r="G55" s="265">
        <v>0</v>
      </c>
      <c r="H55" s="265">
        <v>0</v>
      </c>
      <c r="I55" s="265">
        <v>0</v>
      </c>
      <c r="J55" s="265">
        <v>0</v>
      </c>
      <c r="K55" s="265">
        <v>0</v>
      </c>
      <c r="L55" s="265">
        <v>0</v>
      </c>
      <c r="M55" s="266"/>
    </row>
    <row r="56" spans="1:13" ht="15" customHeight="1" x14ac:dyDescent="0.25">
      <c r="A56" s="257">
        <v>5</v>
      </c>
      <c r="B56" s="229" t="s">
        <v>468</v>
      </c>
      <c r="C56" s="259" t="s">
        <v>193</v>
      </c>
      <c r="D56" s="269">
        <v>481.3</v>
      </c>
      <c r="E56" s="261">
        <v>481.3</v>
      </c>
      <c r="F56" s="261">
        <v>0</v>
      </c>
      <c r="G56" s="261">
        <v>0</v>
      </c>
      <c r="H56" s="261">
        <v>0</v>
      </c>
      <c r="I56" s="261">
        <v>0</v>
      </c>
      <c r="J56" s="261">
        <v>0</v>
      </c>
      <c r="K56" s="261">
        <v>0</v>
      </c>
      <c r="L56" s="261">
        <v>0</v>
      </c>
      <c r="M56" s="262" t="s">
        <v>305</v>
      </c>
    </row>
    <row r="57" spans="1:13" ht="15" customHeight="1" x14ac:dyDescent="0.25">
      <c r="A57" s="257">
        <v>6</v>
      </c>
      <c r="B57" s="229" t="s">
        <v>469</v>
      </c>
      <c r="C57" s="259" t="s">
        <v>196</v>
      </c>
      <c r="D57" s="269">
        <v>481.3</v>
      </c>
      <c r="E57" s="261">
        <v>481.3</v>
      </c>
      <c r="F57" s="261">
        <v>0</v>
      </c>
      <c r="G57" s="261">
        <v>0</v>
      </c>
      <c r="H57" s="261">
        <v>0</v>
      </c>
      <c r="I57" s="261">
        <v>0</v>
      </c>
      <c r="J57" s="261">
        <v>0</v>
      </c>
      <c r="K57" s="261">
        <v>0</v>
      </c>
      <c r="L57" s="261">
        <v>0</v>
      </c>
      <c r="M57" s="262" t="s">
        <v>305</v>
      </c>
    </row>
    <row r="58" spans="1:13" ht="15" customHeight="1" x14ac:dyDescent="0.25">
      <c r="A58" s="257">
        <v>7</v>
      </c>
      <c r="B58" s="231" t="s">
        <v>470</v>
      </c>
      <c r="C58" s="263" t="s">
        <v>197</v>
      </c>
      <c r="D58" s="270">
        <v>481.3</v>
      </c>
      <c r="E58" s="265">
        <v>481.3</v>
      </c>
      <c r="F58" s="265">
        <v>0</v>
      </c>
      <c r="G58" s="265">
        <v>0</v>
      </c>
      <c r="H58" s="265">
        <v>0</v>
      </c>
      <c r="I58" s="265">
        <v>0</v>
      </c>
      <c r="J58" s="265">
        <v>0</v>
      </c>
      <c r="K58" s="265">
        <v>0</v>
      </c>
      <c r="L58" s="265">
        <v>0</v>
      </c>
      <c r="M58" s="266"/>
    </row>
    <row r="59" spans="1:13" ht="15" customHeight="1" x14ac:dyDescent="0.25">
      <c r="A59" s="257">
        <v>8</v>
      </c>
      <c r="B59" s="229" t="s">
        <v>130</v>
      </c>
      <c r="C59" s="259" t="s">
        <v>480</v>
      </c>
      <c r="D59" s="269">
        <v>1795.2</v>
      </c>
      <c r="E59" s="261">
        <v>1795.2</v>
      </c>
      <c r="F59" s="261">
        <v>0</v>
      </c>
      <c r="G59" s="261">
        <v>0</v>
      </c>
      <c r="H59" s="261">
        <v>0</v>
      </c>
      <c r="I59" s="261">
        <v>0</v>
      </c>
      <c r="J59" s="261">
        <v>0</v>
      </c>
      <c r="K59" s="261">
        <v>0</v>
      </c>
      <c r="L59" s="261">
        <v>0</v>
      </c>
      <c r="M59" s="262"/>
    </row>
    <row r="60" spans="1:13" ht="15" customHeight="1" x14ac:dyDescent="0.25">
      <c r="A60" s="257">
        <v>9</v>
      </c>
      <c r="B60" s="229" t="s">
        <v>130</v>
      </c>
      <c r="C60" s="259" t="s">
        <v>481</v>
      </c>
      <c r="D60" s="269">
        <v>1795.2</v>
      </c>
      <c r="E60" s="261">
        <v>1795.2</v>
      </c>
      <c r="F60" s="261">
        <v>0</v>
      </c>
      <c r="G60" s="261">
        <v>0</v>
      </c>
      <c r="H60" s="261">
        <v>0</v>
      </c>
      <c r="I60" s="261">
        <v>0</v>
      </c>
      <c r="J60" s="261">
        <v>0</v>
      </c>
      <c r="K60" s="261">
        <v>0</v>
      </c>
      <c r="L60" s="261">
        <v>0</v>
      </c>
      <c r="M60" s="262"/>
    </row>
    <row r="61" spans="1:13" ht="15" customHeight="1" x14ac:dyDescent="0.25">
      <c r="C61" s="267"/>
    </row>
    <row r="62" spans="1:13" ht="15" customHeight="1" x14ac:dyDescent="0.25">
      <c r="C62" s="267"/>
    </row>
    <row r="63" spans="1:13" ht="15" customHeight="1" x14ac:dyDescent="0.25">
      <c r="C63" s="268"/>
    </row>
    <row r="64" spans="1:13" ht="15" customHeight="1" x14ac:dyDescent="0.25">
      <c r="B64" s="67" t="s">
        <v>484</v>
      </c>
      <c r="E64" s="233" t="s">
        <v>281</v>
      </c>
      <c r="F64" s="233"/>
      <c r="G64" s="233"/>
      <c r="H64" s="233"/>
    </row>
    <row r="66" spans="2:8" ht="15" customHeight="1" x14ac:dyDescent="0.25">
      <c r="B66" s="67" t="s">
        <v>485</v>
      </c>
      <c r="D66" s="234" t="s">
        <v>486</v>
      </c>
      <c r="E66" s="234"/>
      <c r="F66" s="234"/>
      <c r="G66" s="234"/>
      <c r="H66" s="234"/>
    </row>
  </sheetData>
  <mergeCells count="31">
    <mergeCell ref="M11:M12"/>
    <mergeCell ref="A14:M14"/>
    <mergeCell ref="A48:A49"/>
    <mergeCell ref="B48:B49"/>
    <mergeCell ref="C48:C49"/>
    <mergeCell ref="D48:D49"/>
    <mergeCell ref="E48:G48"/>
    <mergeCell ref="H48:H49"/>
    <mergeCell ref="I48:K48"/>
    <mergeCell ref="L48:L49"/>
    <mergeCell ref="M48:M49"/>
    <mergeCell ref="C7:L7"/>
    <mergeCell ref="C8:L8"/>
    <mergeCell ref="C9:L9"/>
    <mergeCell ref="E11:G11"/>
    <mergeCell ref="H11:H12"/>
    <mergeCell ref="I11:K11"/>
    <mergeCell ref="L11:L12"/>
    <mergeCell ref="A6:B6"/>
    <mergeCell ref="E1:M1"/>
    <mergeCell ref="C2:L2"/>
    <mergeCell ref="C3:L3"/>
    <mergeCell ref="C5:L5"/>
    <mergeCell ref="C6:L6"/>
    <mergeCell ref="A11:A12"/>
    <mergeCell ref="B11:B12"/>
    <mergeCell ref="C11:C12"/>
    <mergeCell ref="D11:D12"/>
    <mergeCell ref="A51:M51"/>
    <mergeCell ref="E64:H64"/>
    <mergeCell ref="D66:H66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28" t="s">
        <v>44</v>
      </c>
      <c r="B5" s="128"/>
      <c r="C5" s="128"/>
      <c r="D5" s="128"/>
    </row>
    <row r="7" spans="1:4" ht="25.5" x14ac:dyDescent="0.25">
      <c r="A7" s="50" t="s">
        <v>24</v>
      </c>
      <c r="B7" s="50" t="s">
        <v>47</v>
      </c>
      <c r="C7" s="50" t="s">
        <v>45</v>
      </c>
      <c r="D7" s="50" t="s">
        <v>46</v>
      </c>
    </row>
    <row r="8" spans="1:4" x14ac:dyDescent="0.25">
      <c r="A8" s="47">
        <v>1</v>
      </c>
      <c r="B8" s="47"/>
      <c r="C8" s="47"/>
      <c r="D8" s="47"/>
    </row>
    <row r="9" spans="1:4" x14ac:dyDescent="0.25">
      <c r="A9" s="47">
        <f>+A8+1</f>
        <v>2</v>
      </c>
      <c r="B9" s="48"/>
      <c r="C9" s="48"/>
      <c r="D9" s="49"/>
    </row>
    <row r="10" spans="1:4" x14ac:dyDescent="0.25">
      <c r="A10" s="47">
        <f t="shared" ref="A10:A17" si="0">+A9+1</f>
        <v>3</v>
      </c>
      <c r="B10" s="48"/>
      <c r="C10" s="48"/>
      <c r="D10" s="49"/>
    </row>
    <row r="11" spans="1:4" x14ac:dyDescent="0.25">
      <c r="A11" s="47">
        <f t="shared" si="0"/>
        <v>4</v>
      </c>
      <c r="B11" s="48"/>
      <c r="C11" s="48"/>
      <c r="D11" s="49"/>
    </row>
    <row r="12" spans="1:4" x14ac:dyDescent="0.25">
      <c r="A12" s="47">
        <f t="shared" si="0"/>
        <v>5</v>
      </c>
      <c r="B12" s="48"/>
      <c r="C12" s="48"/>
      <c r="D12" s="49"/>
    </row>
    <row r="13" spans="1:4" x14ac:dyDescent="0.25">
      <c r="A13" s="47">
        <f t="shared" si="0"/>
        <v>6</v>
      </c>
      <c r="B13" s="48"/>
      <c r="C13" s="48"/>
      <c r="D13" s="49"/>
    </row>
    <row r="14" spans="1:4" x14ac:dyDescent="0.25">
      <c r="A14" s="47">
        <f t="shared" si="0"/>
        <v>7</v>
      </c>
      <c r="B14" s="48"/>
      <c r="C14" s="48"/>
      <c r="D14" s="49"/>
    </row>
    <row r="15" spans="1:4" x14ac:dyDescent="0.25">
      <c r="A15" s="47">
        <f t="shared" si="0"/>
        <v>8</v>
      </c>
      <c r="B15" s="48"/>
      <c r="C15" s="48"/>
      <c r="D15" s="49"/>
    </row>
    <row r="16" spans="1:4" x14ac:dyDescent="0.25">
      <c r="A16" s="47">
        <f t="shared" si="0"/>
        <v>9</v>
      </c>
      <c r="B16" s="48"/>
      <c r="C16" s="48"/>
      <c r="D16" s="49"/>
    </row>
    <row r="17" spans="1:4" x14ac:dyDescent="0.25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37</vt:i4>
      </vt:variant>
    </vt:vector>
  </HeadingPairs>
  <TitlesOfParts>
    <vt:vector size="52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2-шакл (резерв)</vt:lpstr>
      <vt:lpstr>2-шакл (халкаро таш.аъзолик)</vt:lpstr>
      <vt:lpstr>2-РЖ</vt:lpstr>
      <vt:lpstr>2-Валюта</vt:lpstr>
      <vt:lpstr>ДтКТ маълумот</vt:lpstr>
      <vt:lpstr>ГТК</vt:lpstr>
      <vt:lpstr>ChapterCode</vt:lpstr>
      <vt:lpstr>CurrencyCourse</vt:lpstr>
      <vt:lpstr>'2-Валюта'!FinancingLevel</vt:lpstr>
      <vt:lpstr>'2-шакл (халкаро таш.аъзолик)'!FinancingLevel</vt:lpstr>
      <vt:lpstr>FinancingLevel</vt:lpstr>
      <vt:lpstr>'2-шакл (халкаро таш.аъзолик)'!FunctionalItem</vt:lpstr>
      <vt:lpstr>'2-шакл (халкаро таш.аъзолик)'!HeaderOrganization</vt:lpstr>
      <vt:lpstr>'2-Валюта'!OnDate</vt:lpstr>
      <vt:lpstr>'2-шакл (халкаро таш.аъзолик)'!OnDate</vt:lpstr>
      <vt:lpstr>OnDate</vt:lpstr>
      <vt:lpstr>'2-Валюта'!Organization</vt:lpstr>
      <vt:lpstr>'2-шакл (халкаро таш.аъзолик)'!Organization</vt:lpstr>
      <vt:lpstr>Organization</vt:lpstr>
      <vt:lpstr>'2-Валюта'!Period</vt:lpstr>
      <vt:lpstr>'2-шакл (халкаро таш.аъзолик)'!Period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'2-шакл (халкаро таш.аъзолик)'!SettlementCode</vt:lpstr>
      <vt:lpstr>Type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'2-шакл'!Область_печати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2023-01-25T10:02:47Z</dcterms:modified>
</cp:coreProperties>
</file>